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  <sheet xmlns:r="http://schemas.openxmlformats.org/officeDocument/2006/relationships" name="Client Time Log" sheetId="2" state="visible" r:id="rId2"/>
  </sheets>
  <definedNames>
    <definedName name="_xlnm.Print_Area" localSheetId="0">'Weekly Timesheet'!$A$1:$L$27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yyyy-mm-dd"/>
    <numFmt numFmtId="165" formatCode="ddd d mmm yyyy"/>
    <numFmt numFmtId="166" formatCode="&quot;$&quot;#,##0.00"/>
    <numFmt numFmtId="167" formatCode="0.0&quot;×&quot;"/>
    <numFmt numFmtId="168" formatCode="d mmm"/>
    <numFmt numFmtId="169" formatCode="0.00;-0.00;–"/>
    <numFmt numFmtId="170" formatCode="d mmm yyyy"/>
    <numFmt numFmtId="171" formatCode="ddd d mmm"/>
    <numFmt numFmtId="172" formatCode="&quot;$&quot;0"/>
    <numFmt numFmtId="173" formatCode="&quot;$&quot;#,##0.00;-&quot;$&quot;#,##0.00;–"/>
    <numFmt numFmtId="174" formatCode="&quot;$&quot;0.00"/>
  </numFmts>
  <fonts count="17">
    <font>
      <name val="Calibri"/>
      <family val="2"/>
      <color theme="1"/>
      <sz val="11"/>
      <scheme val="minor"/>
    </font>
    <font>
      <name val="Aptos"/>
      <b val="1"/>
      <color rgb="0022262E"/>
      <sz val="24"/>
    </font>
    <font>
      <name val="Aptos"/>
      <b val="1"/>
      <color rgb="006B6F76"/>
      <sz val="10"/>
    </font>
    <font>
      <name val="Aptos"/>
      <color rgb="006B6F76"/>
      <sz val="8"/>
    </font>
    <font>
      <name val="Aptos"/>
      <b val="1"/>
      <color rgb="0022262E"/>
      <sz val="11"/>
    </font>
    <font>
      <name val="Aptos"/>
      <b val="1"/>
      <color rgb="00FFFFFF"/>
      <sz val="9"/>
    </font>
    <font>
      <name val="Aptos"/>
      <b val="1"/>
      <color rgb="0022262E"/>
      <sz val="10"/>
    </font>
    <font>
      <name val="Aptos"/>
      <color rgb="0022262E"/>
      <sz val="10"/>
    </font>
    <font>
      <name val="Aptos"/>
      <b val="1"/>
      <color rgb="00FFFFFF"/>
      <sz val="10"/>
    </font>
    <font>
      <name val="Aptos"/>
      <b val="1"/>
      <color rgb="0022262E"/>
      <sz val="12"/>
    </font>
    <font>
      <name val="Aptos"/>
      <color rgb="006B6F76"/>
      <sz val="9"/>
    </font>
    <font>
      <name val="Aptos"/>
      <i val="1"/>
      <color rgb="0022262E"/>
      <sz val="10"/>
    </font>
    <font>
      <name val="Aptos"/>
      <i val="1"/>
      <color rgb="006B6F76"/>
      <sz val="8.5"/>
    </font>
    <font>
      <name val="Aptos"/>
      <b val="1"/>
      <color rgb="0022262E"/>
      <sz val="22"/>
    </font>
    <font>
      <name val="Aptos"/>
      <i val="1"/>
      <color rgb="006B6F76"/>
      <sz val="9"/>
    </font>
    <font>
      <name val="Aptos"/>
      <b val="1"/>
      <color rgb="0022262E"/>
      <sz val="14"/>
    </font>
    <font>
      <name val="Aptos"/>
      <i val="1"/>
      <color rgb="006B6F76"/>
      <sz val="8"/>
    </font>
  </fonts>
  <fills count="5">
    <fill>
      <patternFill/>
    </fill>
    <fill>
      <patternFill patternType="gray125"/>
    </fill>
    <fill>
      <patternFill patternType="solid">
        <fgColor rgb="00FCEBD8"/>
      </patternFill>
    </fill>
    <fill>
      <patternFill patternType="solid">
        <fgColor rgb="0022262E"/>
      </patternFill>
    </fill>
    <fill>
      <patternFill patternType="solid">
        <fgColor rgb="00F2A65A"/>
      </patternFill>
    </fill>
  </fills>
  <borders count="3">
    <border>
      <left/>
      <right/>
      <top/>
      <bottom/>
      <diagonal/>
    </border>
    <border>
      <bottom style="thick">
        <color rgb="00F2A65A"/>
      </bottom>
    </border>
    <border>
      <bottom style="thin">
        <color rgb="00D9D4CC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applyAlignment="1" pivotButton="0" quotePrefix="0" xfId="0">
      <alignment vertical="bottom"/>
    </xf>
    <xf numFmtId="0" fontId="2" fillId="0" borderId="0" applyAlignment="1" pivotButton="0" quotePrefix="0" xfId="0">
      <alignment horizontal="right" vertical="bottom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165" fontId="4" fillId="2" borderId="2" applyAlignment="1" pivotButton="0" quotePrefix="0" xfId="0">
      <alignment horizontal="left" vertical="center" indent="1"/>
    </xf>
    <xf numFmtId="165" fontId="4" fillId="0" borderId="2" applyAlignment="1" pivotButton="0" quotePrefix="0" xfId="0">
      <alignment horizontal="left" vertical="center" indent="1"/>
    </xf>
    <xf numFmtId="166" fontId="4" fillId="2" borderId="2" applyAlignment="1" pivotButton="0" quotePrefix="0" xfId="0">
      <alignment horizontal="left" vertical="center" indent="1"/>
    </xf>
    <xf numFmtId="1" fontId="4" fillId="2" borderId="2" applyAlignment="1" pivotButton="0" quotePrefix="0" xfId="0">
      <alignment horizontal="left" vertical="center" indent="1"/>
    </xf>
    <xf numFmtId="167" fontId="4" fillId="2" borderId="2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indent="1"/>
    </xf>
    <xf numFmtId="168" fontId="7" fillId="0" borderId="2" applyAlignment="1" pivotButton="0" quotePrefix="0" xfId="0">
      <alignment horizontal="center" vertical="center" wrapText="1"/>
    </xf>
    <xf numFmtId="18" fontId="7" fillId="0" borderId="2" applyAlignment="1" pivotButton="0" quotePrefix="0" xfId="0">
      <alignment horizontal="center" vertical="center" wrapText="1"/>
    </xf>
    <xf numFmtId="169" fontId="6" fillId="0" borderId="2" applyAlignment="1" pivotButton="0" quotePrefix="0" xfId="0">
      <alignment horizontal="center" vertical="center" wrapText="1"/>
    </xf>
    <xf numFmtId="169" fontId="7" fillId="0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left" vertical="center" indent="1"/>
    </xf>
    <xf numFmtId="168" fontId="7" fillId="2" borderId="2" applyAlignment="1" pivotButton="0" quotePrefix="0" xfId="0">
      <alignment horizontal="center" vertical="center" wrapText="1"/>
    </xf>
    <xf numFmtId="18" fontId="7" fillId="2" borderId="2" applyAlignment="1" pivotButton="0" quotePrefix="0" xfId="0">
      <alignment horizontal="center" vertical="center" wrapText="1"/>
    </xf>
    <xf numFmtId="169" fontId="6" fillId="2" borderId="2" applyAlignment="1" pivotButton="0" quotePrefix="0" xfId="0">
      <alignment horizontal="center" vertical="center" wrapText="1"/>
    </xf>
    <xf numFmtId="169" fontId="7" fillId="2" borderId="2" applyAlignment="1" pivotButton="0" quotePrefix="0" xfId="0">
      <alignment horizontal="center" vertical="center" wrapText="1"/>
    </xf>
    <xf numFmtId="0" fontId="8" fillId="3" borderId="0" applyAlignment="1" pivotButton="0" quotePrefix="0" xfId="0">
      <alignment horizontal="left" vertical="center" indent="1"/>
    </xf>
    <xf numFmtId="2" fontId="4" fillId="4" borderId="0" applyAlignment="1" pivotButton="0" quotePrefix="0" xfId="0">
      <alignment horizontal="center" vertical="center" wrapText="1"/>
    </xf>
    <xf numFmtId="0" fontId="9" fillId="0" borderId="0" pivotButton="0" quotePrefix="0" xfId="0"/>
    <xf numFmtId="0" fontId="7" fillId="0" borderId="2" applyAlignment="1" pivotButton="0" quotePrefix="0" xfId="0">
      <alignment horizontal="left" vertical="center" indent="1"/>
    </xf>
    <xf numFmtId="166" fontId="7" fillId="0" borderId="2" applyAlignment="1" pivotButton="0" quotePrefix="0" xfId="0">
      <alignment horizontal="right" vertical="center" indent="1"/>
    </xf>
    <xf numFmtId="0" fontId="10" fillId="0" borderId="2" applyAlignment="1" pivotButton="0" quotePrefix="0" xfId="0">
      <alignment horizontal="left" vertical="center" indent="1"/>
    </xf>
    <xf numFmtId="0" fontId="11" fillId="0" borderId="2" applyAlignment="1" pivotButton="0" quotePrefix="0" xfId="0">
      <alignment horizontal="left" vertical="center" indent="1"/>
    </xf>
    <xf numFmtId="170" fontId="7" fillId="0" borderId="2" applyAlignment="1" pivotButton="0" quotePrefix="0" xfId="0">
      <alignment horizontal="left" vertical="center" indent="1"/>
    </xf>
    <xf numFmtId="166" fontId="6" fillId="2" borderId="2" applyAlignment="1" pivotButton="0" quotePrefix="0" xfId="0">
      <alignment horizontal="right" vertical="center" indent="1"/>
    </xf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14" fillId="0" borderId="0" pivotButton="0" quotePrefix="0" xfId="0"/>
    <xf numFmtId="171" fontId="7" fillId="0" borderId="2" applyAlignment="1" pivotButton="0" quotePrefix="0" xfId="0">
      <alignment horizontal="center" vertical="center" wrapText="1"/>
    </xf>
    <xf numFmtId="20" fontId="7" fillId="0" borderId="2" applyAlignment="1" pivotButton="0" quotePrefix="0" xfId="0">
      <alignment horizontal="center" vertical="center" wrapText="1"/>
    </xf>
    <xf numFmtId="2" fontId="6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172" fontId="7" fillId="0" borderId="2" applyAlignment="1" pivotButton="0" quotePrefix="0" xfId="0">
      <alignment horizontal="center" vertical="center" wrapText="1"/>
    </xf>
    <xf numFmtId="173" fontId="6" fillId="0" borderId="2" applyAlignment="1" pivotButton="0" quotePrefix="0" xfId="0">
      <alignment horizontal="right" vertical="center" indent="1"/>
    </xf>
    <xf numFmtId="171" fontId="7" fillId="2" borderId="2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left" vertical="center" indent="1"/>
    </xf>
    <xf numFmtId="20" fontId="7" fillId="2" borderId="2" applyAlignment="1" pivotButton="0" quotePrefix="0" xfId="0">
      <alignment horizontal="center" vertical="center" wrapText="1"/>
    </xf>
    <xf numFmtId="2" fontId="6" fillId="2" borderId="2" applyAlignment="1" pivotButton="0" quotePrefix="0" xfId="0">
      <alignment horizontal="center" vertical="center" wrapText="1"/>
    </xf>
    <xf numFmtId="0" fontId="7" fillId="2" borderId="2" applyAlignment="1" pivotButton="0" quotePrefix="0" xfId="0">
      <alignment horizontal="center" vertical="center" wrapText="1"/>
    </xf>
    <xf numFmtId="172" fontId="7" fillId="2" borderId="2" applyAlignment="1" pivotButton="0" quotePrefix="0" xfId="0">
      <alignment horizontal="center" vertical="center" wrapText="1"/>
    </xf>
    <xf numFmtId="173" fontId="6" fillId="2" borderId="2" applyAlignment="1" pivotButton="0" quotePrefix="0" xfId="0">
      <alignment horizontal="right" vertical="center" indent="1"/>
    </xf>
    <xf numFmtId="2" fontId="7" fillId="0" borderId="2" applyAlignment="1" pivotButton="0" quotePrefix="0" xfId="0">
      <alignment horizontal="center" vertical="center" wrapText="1"/>
    </xf>
    <xf numFmtId="166" fontId="6" fillId="0" borderId="2" applyAlignment="1" pivotButton="0" quotePrefix="0" xfId="0">
      <alignment horizontal="right" vertical="center" indent="1"/>
    </xf>
    <xf numFmtId="0" fontId="10" fillId="0" borderId="0" applyAlignment="1" pivotButton="0" quotePrefix="0" xfId="0">
      <alignment horizontal="left" vertical="center" indent="1"/>
    </xf>
    <xf numFmtId="9" fontId="15" fillId="2" borderId="0" applyAlignment="1" pivotButton="0" quotePrefix="0" xfId="0">
      <alignment horizontal="right" vertical="center" indent="1"/>
    </xf>
    <xf numFmtId="174" fontId="15" fillId="2" borderId="0" applyAlignment="1" pivotButton="0" quotePrefix="0" xfId="0">
      <alignment horizontal="right" vertical="center" indent="1"/>
    </xf>
    <xf numFmtId="0" fontId="16" fillId="0" borderId="0" applyAlignment="1" pivotButton="0" quotePrefix="0" xfId="0">
      <alignment horizontal="left" vertical="center" indent="1"/>
    </xf>
    <xf numFmtId="2" fontId="6" fillId="4" borderId="0" applyAlignment="1" pivotButton="0" quotePrefix="0" xfId="0">
      <alignment horizontal="center" vertical="center" wrapText="1"/>
    </xf>
    <xf numFmtId="166" fontId="6" fillId="4" borderId="0" applyAlignment="1" pivotButton="0" quotePrefix="0" xfId="0">
      <alignment horizontal="right" vertical="center" indent="1"/>
    </xf>
  </cellXfs>
  <cellStyles count="1">
    <cellStyle name="Normal" xfId="0" builtinId="0" hidden="0"/>
  </cellStyles>
  <dxfs count="2">
    <dxf>
      <font>
        <name val="Aptos"/>
        <b val="1"/>
        <color rgb="00B2581A"/>
      </font>
    </dxf>
    <dxf>
      <font>
        <name val="Aptos"/>
        <i val="1"/>
        <color rgb="00B2581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27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11" customWidth="1" min="3" max="3"/>
    <col width="10" customWidth="1" min="4" max="4"/>
    <col width="12" customWidth="1" min="5" max="5"/>
    <col width="10" customWidth="1" min="6" max="6"/>
    <col width="11" customWidth="1" min="7" max="7"/>
    <col width="11" customWidth="1" min="8" max="8"/>
    <col width="10" customWidth="1" min="9" max="9"/>
    <col width="10" customWidth="1" min="10" max="10"/>
    <col width="11" customWidth="1" min="11" max="11"/>
    <col width="2" customWidth="1" min="12" max="12"/>
  </cols>
  <sheetData>
    <row r="2" ht="34" customHeight="1">
      <c r="B2" s="1" t="inlineStr">
        <is>
          <t>Weekly Timesheet</t>
        </is>
      </c>
      <c r="H2" s="2" t="inlineStr">
        <is>
          <t>Marlow Print &amp; Sign Co.</t>
        </is>
      </c>
    </row>
    <row r="3" ht="6" customHeight="1"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</row>
    <row r="5">
      <c r="B5" s="4" t="inlineStr">
        <is>
          <t>Employee</t>
        </is>
      </c>
      <c r="E5" s="4" t="inlineStr">
        <is>
          <t>Employee ID</t>
        </is>
      </c>
      <c r="G5" s="4" t="inlineStr">
        <is>
          <t>Role</t>
        </is>
      </c>
      <c r="I5" s="4" t="inlineStr">
        <is>
          <t>Manager</t>
        </is>
      </c>
    </row>
    <row r="6">
      <c r="B6" s="5" t="inlineStr">
        <is>
          <t>Jordan Alvarez</t>
        </is>
      </c>
      <c r="C6" s="6" t="n"/>
      <c r="D6" s="6" t="n"/>
      <c r="E6" s="5" t="inlineStr">
        <is>
          <t>MP-0147</t>
        </is>
      </c>
      <c r="F6" s="6" t="n"/>
      <c r="G6" s="5" t="inlineStr">
        <is>
          <t>Print technician</t>
        </is>
      </c>
      <c r="H6" s="6" t="n"/>
      <c r="I6" s="5" t="inlineStr">
        <is>
          <t>Renee Okafor</t>
        </is>
      </c>
      <c r="J6" s="6" t="n"/>
      <c r="K6" s="6" t="n"/>
    </row>
    <row r="7">
      <c r="B7" s="4" t="inlineStr">
        <is>
          <t>Week starting (Mon)</t>
        </is>
      </c>
      <c r="D7" s="4" t="inlineStr">
        <is>
          <t>Week ending</t>
        </is>
      </c>
      <c r="F7" s="4" t="inlineStr">
        <is>
          <t>Hourly rate</t>
        </is>
      </c>
      <c r="H7" s="4" t="inlineStr">
        <is>
          <t>OT after (hrs/week)</t>
        </is>
      </c>
      <c r="J7" s="4" t="inlineStr">
        <is>
          <t>OT multiplier</t>
        </is>
      </c>
    </row>
    <row r="8">
      <c r="B8" s="7" t="n">
        <v>46300</v>
      </c>
      <c r="C8" s="6" t="n"/>
      <c r="D8" s="8">
        <f>B8+6</f>
        <v/>
      </c>
      <c r="E8" s="6" t="n"/>
      <c r="F8" s="9" t="n">
        <v>22.5</v>
      </c>
      <c r="G8" s="6" t="n"/>
      <c r="H8" s="10" t="n">
        <v>40</v>
      </c>
      <c r="I8" s="6" t="n"/>
      <c r="J8" s="11" t="n">
        <v>1.5</v>
      </c>
      <c r="K8" s="6" t="n"/>
    </row>
    <row r="10" ht="22" customHeight="1">
      <c r="B10" s="12" t="inlineStr">
        <is>
          <t>Day</t>
        </is>
      </c>
      <c r="C10" s="12" t="inlineStr">
        <is>
          <t>Date</t>
        </is>
      </c>
      <c r="D10" s="12" t="inlineStr">
        <is>
          <t>Start</t>
        </is>
      </c>
      <c r="E10" s="12" t="inlineStr">
        <is>
          <t>Lunch out</t>
        </is>
      </c>
      <c r="F10" s="12" t="inlineStr">
        <is>
          <t>Lunch in</t>
        </is>
      </c>
      <c r="G10" s="12" t="inlineStr">
        <is>
          <t>Finish</t>
        </is>
      </c>
      <c r="H10" s="12" t="inlineStr">
        <is>
          <t>Hours</t>
        </is>
      </c>
      <c r="I10" s="12" t="inlineStr">
        <is>
          <t>Regular</t>
        </is>
      </c>
      <c r="J10" s="12" t="inlineStr">
        <is>
          <t>Overtime</t>
        </is>
      </c>
      <c r="K10" s="12" t="inlineStr">
        <is>
          <t>PTO / sick</t>
        </is>
      </c>
    </row>
    <row r="11" ht="19" customHeight="1">
      <c r="B11" s="13" t="inlineStr">
        <is>
          <t>Monday</t>
        </is>
      </c>
      <c r="C11" s="14">
        <f>$B$8+0</f>
        <v/>
      </c>
      <c r="D11" s="15" t="n">
        <v>0.2916666666666667</v>
      </c>
      <c r="E11" s="15" t="n">
        <v>0.4791666666666667</v>
      </c>
      <c r="F11" s="15" t="n">
        <v>0.5</v>
      </c>
      <c r="G11" s="15" t="n">
        <v>0.6458333333333334</v>
      </c>
      <c r="H11" s="16">
        <f>IF(OR(D11="",G11=""),0,ROUND((MOD(G11-D11,1)-IF(OR(E11="",F11=""),0,MOD(F11-E11,1)))*24,2))</f>
        <v/>
      </c>
      <c r="I11" s="17">
        <f>MIN(H11,$H$8)</f>
        <v/>
      </c>
      <c r="J11" s="16">
        <f>H11-I11</f>
        <v/>
      </c>
      <c r="K11" s="17" t="n"/>
    </row>
    <row r="12" ht="19" customHeight="1">
      <c r="B12" s="18" t="inlineStr">
        <is>
          <t>Tuesday</t>
        </is>
      </c>
      <c r="C12" s="19">
        <f>$B$8+1</f>
        <v/>
      </c>
      <c r="D12" s="20" t="n">
        <v>0.2916666666666667</v>
      </c>
      <c r="E12" s="20" t="n">
        <v>0.4791666666666667</v>
      </c>
      <c r="F12" s="20" t="n">
        <v>0.5</v>
      </c>
      <c r="G12" s="20" t="n">
        <v>0.6875</v>
      </c>
      <c r="H12" s="21">
        <f>IF(OR(D12="",G12=""),0,ROUND((MOD(G12-D12,1)-IF(OR(E12="",F12=""),0,MOD(F12-E12,1)))*24,2))</f>
        <v/>
      </c>
      <c r="I12" s="22">
        <f>MIN(H12,MAX(0,$H$8-SUM(I$11:I11)))</f>
        <v/>
      </c>
      <c r="J12" s="21">
        <f>H12-I12</f>
        <v/>
      </c>
      <c r="K12" s="22" t="n"/>
    </row>
    <row r="13" ht="19" customHeight="1">
      <c r="B13" s="13" t="inlineStr">
        <is>
          <t>Wednesday</t>
        </is>
      </c>
      <c r="C13" s="14">
        <f>$B$8+2</f>
        <v/>
      </c>
      <c r="D13" s="15" t="n">
        <v>0.2916666666666667</v>
      </c>
      <c r="E13" s="15" t="n">
        <v>0.5</v>
      </c>
      <c r="F13" s="15" t="n">
        <v>0.5208333333333334</v>
      </c>
      <c r="G13" s="15" t="n">
        <v>0.7083333333333334</v>
      </c>
      <c r="H13" s="16">
        <f>IF(OR(D13="",G13=""),0,ROUND((MOD(G13-D13,1)-IF(OR(E13="",F13=""),0,MOD(F13-E13,1)))*24,2))</f>
        <v/>
      </c>
      <c r="I13" s="17">
        <f>MIN(H13,MAX(0,$H$8-SUM(I$11:I12)))</f>
        <v/>
      </c>
      <c r="J13" s="16">
        <f>H13-I13</f>
        <v/>
      </c>
      <c r="K13" s="17" t="n"/>
    </row>
    <row r="14" ht="19" customHeight="1">
      <c r="B14" s="18" t="inlineStr">
        <is>
          <t>Thursday</t>
        </is>
      </c>
      <c r="C14" s="19">
        <f>$B$8+3</f>
        <v/>
      </c>
      <c r="D14" s="20" t="n">
        <v>0.2916666666666667</v>
      </c>
      <c r="E14" s="20" t="n">
        <v>0.4791666666666667</v>
      </c>
      <c r="F14" s="20" t="n">
        <v>0.5</v>
      </c>
      <c r="G14" s="20" t="n">
        <v>0.6458333333333334</v>
      </c>
      <c r="H14" s="21">
        <f>IF(OR(D14="",G14=""),0,ROUND((MOD(G14-D14,1)-IF(OR(E14="",F14=""),0,MOD(F14-E14,1)))*24,2))</f>
        <v/>
      </c>
      <c r="I14" s="22">
        <f>MIN(H14,MAX(0,$H$8-SUM(I$11:I13)))</f>
        <v/>
      </c>
      <c r="J14" s="21">
        <f>H14-I14</f>
        <v/>
      </c>
      <c r="K14" s="22" t="n"/>
    </row>
    <row r="15" ht="19" customHeight="1">
      <c r="B15" s="13" t="inlineStr">
        <is>
          <t>Friday</t>
        </is>
      </c>
      <c r="C15" s="14">
        <f>$B$8+4</f>
        <v/>
      </c>
      <c r="D15" s="15" t="n">
        <v>0.2916666666666667</v>
      </c>
      <c r="E15" s="15" t="n">
        <v>0.4895833333333333</v>
      </c>
      <c r="F15" s="15" t="n">
        <v>0.5104166666666666</v>
      </c>
      <c r="G15" s="15" t="n">
        <v>0.6770833333333334</v>
      </c>
      <c r="H15" s="16">
        <f>IF(OR(D15="",G15=""),0,ROUND((MOD(G15-D15,1)-IF(OR(E15="",F15=""),0,MOD(F15-E15,1)))*24,2))</f>
        <v/>
      </c>
      <c r="I15" s="17">
        <f>MIN(H15,MAX(0,$H$8-SUM(I$11:I14)))</f>
        <v/>
      </c>
      <c r="J15" s="16">
        <f>H15-I15</f>
        <v/>
      </c>
      <c r="K15" s="17" t="n"/>
    </row>
    <row r="16" ht="19" customHeight="1">
      <c r="B16" s="18" t="inlineStr">
        <is>
          <t>Saturday</t>
        </is>
      </c>
      <c r="C16" s="19">
        <f>$B$8+5</f>
        <v/>
      </c>
      <c r="D16" s="20" t="n">
        <v>0.3333333333333333</v>
      </c>
      <c r="E16" s="20" t="n"/>
      <c r="F16" s="20" t="n"/>
      <c r="G16" s="20" t="n">
        <v>0.5</v>
      </c>
      <c r="H16" s="21">
        <f>IF(OR(D16="",G16=""),0,ROUND((MOD(G16-D16,1)-IF(OR(E16="",F16=""),0,MOD(F16-E16,1)))*24,2))</f>
        <v/>
      </c>
      <c r="I16" s="22">
        <f>MIN(H16,MAX(0,$H$8-SUM(I$11:I15)))</f>
        <v/>
      </c>
      <c r="J16" s="21">
        <f>H16-I16</f>
        <v/>
      </c>
      <c r="K16" s="22" t="n"/>
    </row>
    <row r="17" ht="19" customHeight="1">
      <c r="B17" s="13" t="inlineStr">
        <is>
          <t>Sunday</t>
        </is>
      </c>
      <c r="C17" s="14">
        <f>$B$8+6</f>
        <v/>
      </c>
      <c r="D17" s="15" t="n"/>
      <c r="E17" s="15" t="n"/>
      <c r="F17" s="15" t="n"/>
      <c r="G17" s="15" t="n"/>
      <c r="H17" s="16">
        <f>IF(OR(D17="",G17=""),0,ROUND((MOD(G17-D17,1)-IF(OR(E17="",F17=""),0,MOD(F17-E17,1)))*24,2))</f>
        <v/>
      </c>
      <c r="I17" s="17">
        <f>MIN(H17,MAX(0,$H$8-SUM(I$11:I16)))</f>
        <v/>
      </c>
      <c r="J17" s="16">
        <f>H17-I17</f>
        <v/>
      </c>
      <c r="K17" s="17" t="n"/>
    </row>
    <row r="18" ht="22" customHeight="1">
      <c r="B18" s="23" t="inlineStr">
        <is>
          <t>Week total</t>
        </is>
      </c>
      <c r="H18" s="24">
        <f>SUM(H11:H17)</f>
        <v/>
      </c>
      <c r="I18" s="24">
        <f>SUM(I11:I17)</f>
        <v/>
      </c>
      <c r="J18" s="24">
        <f>SUM(J11:J17)</f>
        <v/>
      </c>
      <c r="K18" s="24">
        <f>SUM(K11:K17)</f>
        <v/>
      </c>
    </row>
    <row r="20">
      <c r="B20" s="25" t="inlineStr">
        <is>
          <t>Pay summary</t>
        </is>
      </c>
      <c r="G20" s="25" t="inlineStr">
        <is>
          <t>Approval</t>
        </is>
      </c>
    </row>
    <row r="21">
      <c r="B21" s="26" t="inlineStr">
        <is>
          <t>Regular pay</t>
        </is>
      </c>
      <c r="C21" s="6" t="n"/>
      <c r="D21" s="6" t="n"/>
      <c r="E21" s="27">
        <f>I18*F8</f>
        <v/>
      </c>
      <c r="G21" s="28" t="inlineStr">
        <is>
          <t>Employee signature</t>
        </is>
      </c>
      <c r="H21" s="6" t="n"/>
      <c r="I21" s="29" t="inlineStr">
        <is>
          <t>Jordan Alvarez</t>
        </is>
      </c>
      <c r="J21" s="6" t="n"/>
      <c r="K21" s="6" t="n"/>
    </row>
    <row r="22">
      <c r="B22" s="26" t="inlineStr">
        <is>
          <t>Overtime pay</t>
        </is>
      </c>
      <c r="C22" s="6" t="n"/>
      <c r="D22" s="6" t="n"/>
      <c r="E22" s="27">
        <f>J18*F8*J8</f>
        <v/>
      </c>
      <c r="G22" s="28" t="inlineStr">
        <is>
          <t>Date</t>
        </is>
      </c>
      <c r="H22" s="6" t="n"/>
      <c r="I22" s="30">
        <f>C17+1</f>
        <v/>
      </c>
      <c r="J22" s="6" t="n"/>
      <c r="K22" s="6" t="n"/>
    </row>
    <row r="23">
      <c r="B23" s="26" t="inlineStr">
        <is>
          <t>PTO / sick pay</t>
        </is>
      </c>
      <c r="C23" s="6" t="n"/>
      <c r="D23" s="6" t="n"/>
      <c r="E23" s="27">
        <f>K18*F8</f>
        <v/>
      </c>
      <c r="G23" s="28" t="inlineStr">
        <is>
          <t>Manager signature</t>
        </is>
      </c>
      <c r="H23" s="6" t="n"/>
      <c r="I23" s="26" t="inlineStr"/>
      <c r="J23" s="6" t="n"/>
      <c r="K23" s="6" t="n"/>
    </row>
    <row r="24">
      <c r="B24" s="13" t="inlineStr">
        <is>
          <t>Gross pay</t>
        </is>
      </c>
      <c r="C24" s="6" t="n"/>
      <c r="D24" s="6" t="n"/>
      <c r="E24" s="31">
        <f>SUM(E21:E23)</f>
        <v/>
      </c>
      <c r="G24" s="28" t="inlineStr">
        <is>
          <t>Date</t>
        </is>
      </c>
      <c r="H24" s="6" t="n"/>
      <c r="I24" s="30" t="inlineStr"/>
      <c r="J24" s="6" t="n"/>
      <c r="K24" s="6" t="n"/>
    </row>
    <row r="26" ht="16" customHeight="1">
      <c r="B26" s="32" t="inlineStr">
        <is>
          <t>Type times as 7:00 or 3:30 PM. Overnight shifts work (finish after midnight). Hours, overtime and pay update on their own; only the shaded cells and time columns need typing.</t>
        </is>
      </c>
    </row>
    <row r="27"/>
  </sheetData>
  <mergeCells count="33">
    <mergeCell ref="G21:H21"/>
    <mergeCell ref="B7:C7"/>
    <mergeCell ref="I22:K22"/>
    <mergeCell ref="B23:D23"/>
    <mergeCell ref="E5:F5"/>
    <mergeCell ref="G23:H23"/>
    <mergeCell ref="I21:K21"/>
    <mergeCell ref="F7:G7"/>
    <mergeCell ref="I24:K24"/>
    <mergeCell ref="G22:H22"/>
    <mergeCell ref="I5:K5"/>
    <mergeCell ref="I23:K23"/>
    <mergeCell ref="G6:H6"/>
    <mergeCell ref="B8:C8"/>
    <mergeCell ref="B6:D6"/>
    <mergeCell ref="B24:D24"/>
    <mergeCell ref="F8:G8"/>
    <mergeCell ref="B5:D5"/>
    <mergeCell ref="E6:F6"/>
    <mergeCell ref="D7:E7"/>
    <mergeCell ref="G24:H24"/>
    <mergeCell ref="H7:I7"/>
    <mergeCell ref="J7:K7"/>
    <mergeCell ref="G5:H5"/>
    <mergeCell ref="I6:K6"/>
    <mergeCell ref="D8:E8"/>
    <mergeCell ref="B22:D22"/>
    <mergeCell ref="H2:K2"/>
    <mergeCell ref="B18:G18"/>
    <mergeCell ref="B21:D21"/>
    <mergeCell ref="H8:I8"/>
    <mergeCell ref="J8:K8"/>
    <mergeCell ref="B26:K27"/>
  </mergeCells>
  <conditionalFormatting sqref="J11:J17">
    <cfRule type="cellIs" priority="1" operator="greaterThan" dxfId="0">
      <formula>0</formula>
    </cfRule>
  </conditionalFormatting>
  <dataValidations count="1">
    <dataValidation sqref="D11:G17" showDropDown="0" showInputMessage="0" showErrorMessage="1" allowBlank="1" errorTitle="Time" error="Enter a time like 7:00 AM" type="time" operator="between">
      <formula1>0</formula1>
      <formula2>0.999988</formula2>
    </dataValidation>
  </dataValidations>
  <pageMargins left="0.4" right="0.4" top="0.45" bottom="0.45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J23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1" customWidth="1" min="2" max="2"/>
    <col width="18" customWidth="1" min="3" max="3"/>
    <col width="22" customWidth="1" min="4" max="4"/>
    <col width="9" customWidth="1" min="5" max="5"/>
    <col width="9" customWidth="1" min="6" max="6"/>
    <col width="8" customWidth="1" min="7" max="7"/>
    <col width="10" customWidth="1" min="8" max="8"/>
    <col width="10" customWidth="1" min="9" max="9"/>
    <col width="12" customWidth="1" min="10" max="10"/>
    <col width="2" customWidth="1" min="11" max="11"/>
  </cols>
  <sheetData>
    <row r="2" ht="30" customHeight="1">
      <c r="B2" s="33" t="inlineStr">
        <is>
          <t>Client Time Log</t>
        </is>
      </c>
    </row>
    <row r="3">
      <c r="B3" s="34" t="inlineStr">
        <is>
          <t>For freelancers and contractors: one line per block of work. Billable amount and the client summary calculate themselves.</t>
        </is>
      </c>
    </row>
    <row r="4"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6">
      <c r="B6" s="12" t="inlineStr">
        <is>
          <t>Date</t>
        </is>
      </c>
      <c r="C6" s="12" t="inlineStr">
        <is>
          <t>Client</t>
        </is>
      </c>
      <c r="D6" s="12" t="inlineStr">
        <is>
          <t>Task</t>
        </is>
      </c>
      <c r="E6" s="12" t="inlineStr">
        <is>
          <t>Start</t>
        </is>
      </c>
      <c r="F6" s="12" t="inlineStr">
        <is>
          <t>Finish</t>
        </is>
      </c>
      <c r="G6" s="12" t="inlineStr">
        <is>
          <t>Hours</t>
        </is>
      </c>
      <c r="H6" s="12" t="inlineStr">
        <is>
          <t>Billable?</t>
        </is>
      </c>
      <c r="I6" s="12" t="inlineStr">
        <is>
          <t>Rate</t>
        </is>
      </c>
      <c r="J6" s="12" t="inlineStr">
        <is>
          <t>Amount</t>
        </is>
      </c>
    </row>
    <row r="7">
      <c r="B7" s="35" t="n">
        <v>46300</v>
      </c>
      <c r="C7" s="26" t="inlineStr">
        <is>
          <t>Halden Coffee</t>
        </is>
      </c>
      <c r="D7" s="26" t="inlineStr">
        <is>
          <t>Menu board redesign</t>
        </is>
      </c>
      <c r="E7" s="36" t="n">
        <v>0.375</v>
      </c>
      <c r="F7" s="36" t="n">
        <v>0.4791666666666667</v>
      </c>
      <c r="G7" s="37">
        <f>IF(OR(E7="",F7=""),"",ROUND(MOD(F7-E7,1)*24,2))</f>
        <v/>
      </c>
      <c r="H7" s="38" t="inlineStr">
        <is>
          <t>Yes</t>
        </is>
      </c>
      <c r="I7" s="39" t="n">
        <v>65</v>
      </c>
      <c r="J7" s="40">
        <f>IF(AND(H7="Yes",ISNUMBER(G7)),G7*I7,0)</f>
        <v/>
      </c>
    </row>
    <row r="8">
      <c r="B8" s="41" t="n">
        <v>46300</v>
      </c>
      <c r="C8" s="42" t="inlineStr">
        <is>
          <t>Halden Coffee</t>
        </is>
      </c>
      <c r="D8" s="42" t="inlineStr">
        <is>
          <t>Client call + revisions</t>
        </is>
      </c>
      <c r="E8" s="43" t="n">
        <v>0.5416666666666666</v>
      </c>
      <c r="F8" s="43" t="n">
        <v>0.5729166666666666</v>
      </c>
      <c r="G8" s="44">
        <f>IF(OR(E8="",F8=""),"",ROUND(MOD(F8-E8,1)*24,2))</f>
        <v/>
      </c>
      <c r="H8" s="45" t="inlineStr">
        <is>
          <t>Yes</t>
        </is>
      </c>
      <c r="I8" s="46" t="n">
        <v>65</v>
      </c>
      <c r="J8" s="47">
        <f>IF(AND(H8="Yes",ISNUMBER(G8)),G8*I8,0)</f>
        <v/>
      </c>
    </row>
    <row r="9">
      <c r="B9" s="35" t="n">
        <v>46301</v>
      </c>
      <c r="C9" s="26" t="inlineStr">
        <is>
          <t>Pierce Dental</t>
        </is>
      </c>
      <c r="D9" s="26" t="inlineStr">
        <is>
          <t>Brochure layout</t>
        </is>
      </c>
      <c r="E9" s="36" t="n">
        <v>0.3958333333333333</v>
      </c>
      <c r="F9" s="36" t="n">
        <v>0.5208333333333334</v>
      </c>
      <c r="G9" s="37">
        <f>IF(OR(E9="",F9=""),"",ROUND(MOD(F9-E9,1)*24,2))</f>
        <v/>
      </c>
      <c r="H9" s="38" t="inlineStr">
        <is>
          <t>Yes</t>
        </is>
      </c>
      <c r="I9" s="39" t="n">
        <v>70</v>
      </c>
      <c r="J9" s="40">
        <f>IF(AND(H9="Yes",ISNUMBER(G9)),G9*I9,0)</f>
        <v/>
      </c>
    </row>
    <row r="10">
      <c r="B10" s="41" t="n">
        <v>46301</v>
      </c>
      <c r="C10" s="42" t="inlineStr">
        <is>
          <t>Internal</t>
        </is>
      </c>
      <c r="D10" s="42" t="inlineStr">
        <is>
          <t>Invoicing and admin</t>
        </is>
      </c>
      <c r="E10" s="43" t="n">
        <v>0.5833333333333334</v>
      </c>
      <c r="F10" s="43" t="n">
        <v>0.625</v>
      </c>
      <c r="G10" s="44">
        <f>IF(OR(E10="",F10=""),"",ROUND(MOD(F10-E10,1)*24,2))</f>
        <v/>
      </c>
      <c r="H10" s="45" t="inlineStr">
        <is>
          <t>No</t>
        </is>
      </c>
      <c r="I10" s="46" t="n">
        <v>0</v>
      </c>
      <c r="J10" s="47">
        <f>IF(AND(H10="Yes",ISNUMBER(G10)),G10*I10,0)</f>
        <v/>
      </c>
    </row>
    <row r="11">
      <c r="B11" s="35" t="n">
        <v>46302</v>
      </c>
      <c r="C11" s="26" t="inlineStr">
        <is>
          <t>Pierce Dental</t>
        </is>
      </c>
      <c r="D11" s="26" t="inlineStr">
        <is>
          <t>Print-ready files</t>
        </is>
      </c>
      <c r="E11" s="36" t="n">
        <v>0.4166666666666667</v>
      </c>
      <c r="F11" s="36" t="n">
        <v>0.5104166666666666</v>
      </c>
      <c r="G11" s="37">
        <f>IF(OR(E11="",F11=""),"",ROUND(MOD(F11-E11,1)*24,2))</f>
        <v/>
      </c>
      <c r="H11" s="38" t="inlineStr">
        <is>
          <t>Yes</t>
        </is>
      </c>
      <c r="I11" s="39" t="n">
        <v>70</v>
      </c>
      <c r="J11" s="40">
        <f>IF(AND(H11="Yes",ISNUMBER(G11)),G11*I11,0)</f>
        <v/>
      </c>
    </row>
    <row r="12">
      <c r="B12" s="41" t="n">
        <v>46303</v>
      </c>
      <c r="C12" s="42" t="inlineStr">
        <is>
          <t>Northbank FC</t>
        </is>
      </c>
      <c r="D12" s="42" t="inlineStr">
        <is>
          <t>Kit sponsor logos</t>
        </is>
      </c>
      <c r="E12" s="43" t="n">
        <v>0.375</v>
      </c>
      <c r="F12" s="43" t="n">
        <v>0.5416666666666666</v>
      </c>
      <c r="G12" s="44">
        <f>IF(OR(E12="",F12=""),"",ROUND(MOD(F12-E12,1)*24,2))</f>
        <v/>
      </c>
      <c r="H12" s="45" t="inlineStr">
        <is>
          <t>Yes</t>
        </is>
      </c>
      <c r="I12" s="46" t="n">
        <v>60</v>
      </c>
      <c r="J12" s="47">
        <f>IF(AND(H12="Yes",ISNUMBER(G12)),G12*I12,0)</f>
        <v/>
      </c>
    </row>
    <row r="13">
      <c r="B13" s="35" t="n">
        <v>46303</v>
      </c>
      <c r="C13" s="26" t="inlineStr">
        <is>
          <t>Northbank FC</t>
        </is>
      </c>
      <c r="D13" s="26" t="inlineStr">
        <is>
          <t>Unbillable re-export (my error)</t>
        </is>
      </c>
      <c r="E13" s="36" t="n">
        <v>0.5833333333333334</v>
      </c>
      <c r="F13" s="36" t="n">
        <v>0.6041666666666666</v>
      </c>
      <c r="G13" s="37">
        <f>IF(OR(E13="",F13=""),"",ROUND(MOD(F13-E13,1)*24,2))</f>
        <v/>
      </c>
      <c r="H13" s="38" t="inlineStr">
        <is>
          <t>No</t>
        </is>
      </c>
      <c r="I13" s="39" t="n">
        <v>60</v>
      </c>
      <c r="J13" s="40">
        <f>IF(AND(H13="Yes",ISNUMBER(G13)),G13*I13,0)</f>
        <v/>
      </c>
    </row>
    <row r="14">
      <c r="B14" s="41" t="n">
        <v>46304</v>
      </c>
      <c r="C14" s="42" t="inlineStr">
        <is>
          <t>Halden Coffee</t>
        </is>
      </c>
      <c r="D14" s="42" t="inlineStr">
        <is>
          <t>Window decals</t>
        </is>
      </c>
      <c r="E14" s="43" t="n">
        <v>0.375</v>
      </c>
      <c r="F14" s="43" t="n">
        <v>0.4479166666666667</v>
      </c>
      <c r="G14" s="44">
        <f>IF(OR(E14="",F14=""),"",ROUND(MOD(F14-E14,1)*24,2))</f>
        <v/>
      </c>
      <c r="H14" s="45" t="inlineStr">
        <is>
          <t>Yes</t>
        </is>
      </c>
      <c r="I14" s="46" t="n">
        <v>65</v>
      </c>
      <c r="J14" s="47">
        <f>IF(AND(H14="Yes",ISNUMBER(G14)),G14*I14,0)</f>
        <v/>
      </c>
    </row>
    <row r="15">
      <c r="B15" s="35" t="n"/>
      <c r="C15" s="26" t="n"/>
      <c r="D15" s="26" t="n"/>
      <c r="E15" s="36" t="n"/>
      <c r="F15" s="36" t="n"/>
      <c r="G15" s="37">
        <f>IF(OR(E15="",F15=""),"",ROUND(MOD(F15-E15,1)*24,2))</f>
        <v/>
      </c>
      <c r="H15" s="38" t="n"/>
      <c r="I15" s="39" t="n"/>
      <c r="J15" s="40">
        <f>IF(AND(H15="Yes",ISNUMBER(G15)),G15*I15,0)</f>
        <v/>
      </c>
    </row>
    <row r="17">
      <c r="B17" s="25" t="inlineStr">
        <is>
          <t>By client</t>
        </is>
      </c>
    </row>
    <row r="18">
      <c r="C18" s="12" t="inlineStr">
        <is>
          <t>Client</t>
        </is>
      </c>
      <c r="E18" s="12" t="inlineStr">
        <is>
          <t>Total hrs</t>
        </is>
      </c>
      <c r="F18" s="12" t="inlineStr">
        <is>
          <t>Billable hrs</t>
        </is>
      </c>
      <c r="G18" s="12" t="inlineStr">
        <is>
          <t>Amount</t>
        </is>
      </c>
    </row>
    <row r="19">
      <c r="C19" s="26" t="inlineStr">
        <is>
          <t>Halden Coffee</t>
        </is>
      </c>
      <c r="D19" s="6" t="n"/>
      <c r="E19" s="48">
        <f>SUMIFS($G$7:$G$15,$C$7:$C$15,C19)</f>
        <v/>
      </c>
      <c r="F19" s="48">
        <f>SUMIFS($G$7:$G$15,$C$7:$C$15,C19,$H$7:$H$15,"Yes")</f>
        <v/>
      </c>
      <c r="G19" s="49">
        <f>SUMIFS($J$7:$J$15,$C$7:$C$15,C19)</f>
        <v/>
      </c>
      <c r="I19" s="50" t="inlineStr">
        <is>
          <t>Billable share</t>
        </is>
      </c>
      <c r="J19" s="51">
        <f>IFERROR(F23/E23,0)</f>
        <v/>
      </c>
    </row>
    <row r="20">
      <c r="C20" s="26" t="inlineStr">
        <is>
          <t>Pierce Dental</t>
        </is>
      </c>
      <c r="D20" s="6" t="n"/>
      <c r="E20" s="48">
        <f>SUMIFS($G$7:$G$15,$C$7:$C$15,C20)</f>
        <v/>
      </c>
      <c r="F20" s="48">
        <f>SUMIFS($G$7:$G$15,$C$7:$C$15,C20,$H$7:$H$15,"Yes")</f>
        <v/>
      </c>
      <c r="G20" s="49">
        <f>SUMIFS($J$7:$J$15,$C$7:$C$15,C20)</f>
        <v/>
      </c>
      <c r="I20" s="50" t="inlineStr">
        <is>
          <t>Effective rate</t>
        </is>
      </c>
      <c r="J20" s="52">
        <f>IFERROR(G23/E23,0)</f>
        <v/>
      </c>
    </row>
    <row r="21">
      <c r="C21" s="26" t="inlineStr">
        <is>
          <t>Northbank FC</t>
        </is>
      </c>
      <c r="D21" s="6" t="n"/>
      <c r="E21" s="48">
        <f>SUMIFS($G$7:$G$15,$C$7:$C$15,C21)</f>
        <v/>
      </c>
      <c r="F21" s="48">
        <f>SUMIFS($G$7:$G$15,$C$7:$C$15,C21,$H$7:$H$15,"Yes")</f>
        <v/>
      </c>
      <c r="G21" s="49">
        <f>SUMIFS($J$7:$J$15,$C$7:$C$15,C21)</f>
        <v/>
      </c>
      <c r="I21" s="53" t="inlineStr">
        <is>
          <t>(per hour worked)</t>
        </is>
      </c>
    </row>
    <row r="22">
      <c r="C22" s="26" t="inlineStr">
        <is>
          <t>Internal</t>
        </is>
      </c>
      <c r="D22" s="6" t="n"/>
      <c r="E22" s="48">
        <f>SUMIFS($G$7:$G$15,$C$7:$C$15,C22)</f>
        <v/>
      </c>
      <c r="F22" s="48">
        <f>SUMIFS($G$7:$G$15,$C$7:$C$15,C22,$H$7:$H$15,"Yes")</f>
        <v/>
      </c>
      <c r="G22" s="49">
        <f>SUMIFS($J$7:$J$15,$C$7:$C$15,C22)</f>
        <v/>
      </c>
    </row>
    <row r="23">
      <c r="C23" s="23" t="inlineStr">
        <is>
          <t>Total</t>
        </is>
      </c>
      <c r="E23" s="54">
        <f>SUM(E19:E22)</f>
        <v/>
      </c>
      <c r="F23" s="54">
        <f>SUM(F19:F22)</f>
        <v/>
      </c>
      <c r="G23" s="55">
        <f>SUM(G19:G22)</f>
        <v/>
      </c>
    </row>
  </sheetData>
  <mergeCells count="6">
    <mergeCell ref="C20:D20"/>
    <mergeCell ref="C21:D21"/>
    <mergeCell ref="C19:D19"/>
    <mergeCell ref="C22:D22"/>
    <mergeCell ref="C18:D18"/>
    <mergeCell ref="C23:D23"/>
  </mergeCells>
  <conditionalFormatting sqref="H7:H15">
    <cfRule type="cellIs" priority="1" operator="equal" dxfId="1">
      <formula>"No"</formula>
    </cfRule>
  </conditionalFormatting>
  <dataValidations count="1">
    <dataValidation sqref="H7:H15" showDropDown="0" showInputMessage="0" showErrorMessage="0" allowBlank="1" type="list">
      <formula1>"Yes,No"</formula1>
    </dataValidation>
  </dataValidations>
  <pageMargins left="0.4" right="0.4" top="0.45" bottom="0.45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Weekly Timesheet Template</dc:title>
  <dcterms:created xmlns:dcterms="http://purl.org/dc/terms/" xmlns:xsi="http://www.w3.org/2001/XMLSchema-instance" xsi:type="dcterms:W3CDTF">2026-10-17T13:11:01Z</dcterms:created>
  <dcterms:modified xmlns:dcterms="http://purl.org/dc/terms/" xmlns:xsi="http://www.w3.org/2001/XMLSchema-instance" xsi:type="dcterms:W3CDTF">2026-10-17T13:11:01Z</dcterms:modified>
</cp:coreProperties>
</file>