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ial Balance" sheetId="1" state="visible" r:id="rId1"/>
    <sheet xmlns:r="http://schemas.openxmlformats.org/officeDocument/2006/relationships" name="Practice – Unbalanced" sheetId="2" state="visible" r:id="rId2"/>
  </sheets>
  <definedNames>
    <definedName name="_xlnm.Print_Area" localSheetId="0">'Trial Balance'!$A$1:$J$39</definedName>
    <definedName name="_xlnm.Print_Area" localSheetId="1">'Practice – Unbalanced'!$A$1:$J$39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#,##0;(#,##0);&quot;0&quot;"/>
  </numFmts>
  <fonts count="16">
    <font>
      <name val="Calibri"/>
      <family val="2"/>
      <color theme="1"/>
      <sz val="11"/>
      <scheme val="minor"/>
    </font>
    <font>
      <name val="Constantia"/>
      <b val="1"/>
      <color rgb="00FFFFFF"/>
      <sz val="20"/>
    </font>
    <font>
      <name val="Corbel"/>
      <color rgb="00D8C3A5"/>
      <sz val="10"/>
    </font>
    <font>
      <name val="Corbel"/>
      <b val="1"/>
      <color rgb="00163330"/>
      <sz val="9.5"/>
    </font>
    <font>
      <name val="Corbel"/>
      <b val="1"/>
      <color rgb="00FFFFFF"/>
      <sz val="9.5"/>
    </font>
    <font>
      <name val="Corbel"/>
      <b val="1"/>
      <color rgb="00234B45"/>
      <sz val="10"/>
    </font>
    <font>
      <name val="Corbel"/>
      <color rgb="001F2A28"/>
      <sz val="10.5"/>
    </font>
    <font>
      <name val="Corbel"/>
      <color rgb="006B7774"/>
      <sz val="10.5"/>
    </font>
    <font>
      <name val="Corbel"/>
      <b val="1"/>
      <color rgb="001F2A28"/>
      <sz val="10.5"/>
    </font>
    <font>
      <name val="Constantia"/>
      <b val="1"/>
      <color rgb="00163330"/>
      <sz val="11"/>
    </font>
    <font>
      <name val="Corbel"/>
      <b val="1"/>
      <color rgb="00163330"/>
      <sz val="10.5"/>
    </font>
    <font>
      <name val="Constantia"/>
      <b val="1"/>
      <color rgb="00163330"/>
      <sz val="12"/>
    </font>
    <font>
      <name val="Corbel"/>
      <b val="1"/>
      <color rgb="001F2A28"/>
      <sz val="10"/>
    </font>
    <font>
      <name val="Corbel"/>
      <b val="1"/>
      <color rgb="00163330"/>
      <sz val="11"/>
    </font>
    <font>
      <name val="Corbel"/>
      <b val="1"/>
      <color rgb="002F6B4F"/>
      <sz val="10"/>
    </font>
    <font>
      <name val="Corbel"/>
      <color rgb="001F2A28"/>
      <sz val="10"/>
    </font>
  </fonts>
  <fills count="5">
    <fill>
      <patternFill/>
    </fill>
    <fill>
      <patternFill patternType="gray125"/>
    </fill>
    <fill>
      <patternFill patternType="solid">
        <fgColor rgb="00234B45"/>
      </patternFill>
    </fill>
    <fill>
      <patternFill patternType="solid">
        <fgColor rgb="00D8C3A5"/>
      </patternFill>
    </fill>
    <fill>
      <patternFill patternType="solid">
        <fgColor rgb="00F5EEE3"/>
      </patternFill>
    </fill>
  </fills>
  <borders count="4">
    <border>
      <left/>
      <right/>
      <top/>
      <bottom/>
      <diagonal/>
    </border>
    <border>
      <bottom style="hair">
        <color rgb="00BFB6A3"/>
      </bottom>
    </border>
    <border>
      <top style="thin">
        <color rgb="00234B45"/>
      </top>
      <bottom style="double">
        <color rgb="00234B45"/>
      </bottom>
    </border>
    <border>
      <bottom style="medium">
        <color rgb="00D8C3A5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left" vertical="bottom" wrapText="1" indent="1"/>
    </xf>
    <xf numFmtId="0" fontId="2" fillId="2" borderId="0" applyAlignment="1" pivotButton="0" quotePrefix="0" xfId="0">
      <alignment horizontal="left" vertical="top" wrapText="1" indent="1"/>
    </xf>
    <xf numFmtId="0" fontId="3" fillId="3" borderId="0" applyAlignment="1" pivotButton="0" quotePrefix="0" xfId="0">
      <alignment horizontal="center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2" borderId="0" applyAlignment="1" pivotButton="0" quotePrefix="0" xfId="0">
      <alignment horizontal="center" vertical="center" wrapText="1"/>
    </xf>
    <xf numFmtId="0" fontId="4" fillId="2" borderId="0" applyAlignment="1" pivotButton="0" quotePrefix="0" xfId="0">
      <alignment horizontal="left" vertical="center" wrapText="1" indent="1"/>
    </xf>
    <xf numFmtId="0" fontId="5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 indent="1"/>
    </xf>
    <xf numFmtId="164" fontId="6" fillId="0" borderId="1" applyAlignment="1" pivotButton="0" quotePrefix="0" xfId="0">
      <alignment horizontal="right" vertical="center" wrapText="1"/>
    </xf>
    <xf numFmtId="164" fontId="7" fillId="0" borderId="1" applyAlignment="1" pivotButton="0" quotePrefix="0" xfId="0">
      <alignment horizontal="right" vertical="center" wrapText="1"/>
    </xf>
    <xf numFmtId="164" fontId="8" fillId="0" borderId="1" applyAlignment="1" pivotButton="0" quotePrefix="0" xfId="0">
      <alignment horizontal="right" vertical="center" wrapText="1"/>
    </xf>
    <xf numFmtId="0" fontId="5" fillId="4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left" vertical="center" wrapText="1" indent="1"/>
    </xf>
    <xf numFmtId="164" fontId="6" fillId="4" borderId="1" applyAlignment="1" pivotButton="0" quotePrefix="0" xfId="0">
      <alignment horizontal="right" vertical="center" wrapText="1"/>
    </xf>
    <xf numFmtId="164" fontId="7" fillId="4" borderId="1" applyAlignment="1" pivotButton="0" quotePrefix="0" xfId="0">
      <alignment horizontal="right" vertical="center" wrapText="1"/>
    </xf>
    <xf numFmtId="164" fontId="8" fillId="4" borderId="1" applyAlignment="1" pivotButton="0" quotePrefix="0" xfId="0">
      <alignment horizontal="right" vertical="center" wrapText="1"/>
    </xf>
    <xf numFmtId="0" fontId="0" fillId="0" borderId="2" pivotButton="0" quotePrefix="0" xfId="0"/>
    <xf numFmtId="0" fontId="9" fillId="0" borderId="2" applyAlignment="1" pivotButton="0" quotePrefix="0" xfId="0">
      <alignment horizontal="left" vertical="center" wrapText="1" indent="1"/>
    </xf>
    <xf numFmtId="3" fontId="10" fillId="0" borderId="2" applyAlignment="1" pivotButton="0" quotePrefix="0" xfId="0">
      <alignment horizontal="right" vertical="center" wrapText="1"/>
    </xf>
    <xf numFmtId="0" fontId="11" fillId="0" borderId="3" applyAlignment="1" pivotButton="0" quotePrefix="0" xfId="0">
      <alignment horizontal="left" vertical="center" wrapText="1" indent="1"/>
    </xf>
    <xf numFmtId="0" fontId="0" fillId="0" borderId="3" pivotButton="0" quotePrefix="0" xfId="0"/>
    <xf numFmtId="0" fontId="12" fillId="0" borderId="0" applyAlignment="1" pivotButton="0" quotePrefix="0" xfId="0">
      <alignment horizontal="left" vertical="center" wrapText="1" indent="1"/>
    </xf>
    <xf numFmtId="165" fontId="13" fillId="4" borderId="0" applyAlignment="1" pivotButton="0" quotePrefix="0" xfId="0">
      <alignment horizontal="right" vertical="center" wrapText="1"/>
    </xf>
    <xf numFmtId="0" fontId="14" fillId="0" borderId="0" applyAlignment="1" pivotButton="0" quotePrefix="0" xfId="0">
      <alignment horizontal="left" vertical="center" wrapText="1" indent="1"/>
    </xf>
    <xf numFmtId="0" fontId="13" fillId="4" borderId="0" applyAlignment="1" pivotButton="0" quotePrefix="0" xfId="0">
      <alignment horizontal="right" vertical="center" wrapText="1"/>
    </xf>
    <xf numFmtId="0" fontId="15" fillId="0" borderId="1" applyAlignment="1" pivotButton="0" quotePrefix="0" xfId="0">
      <alignment horizontal="left" vertical="center" wrapText="1" indent="1"/>
    </xf>
    <xf numFmtId="0" fontId="0" fillId="0" borderId="1" pivotButton="0" quotePrefix="0" xfId="0"/>
  </cellXfs>
  <cellStyles count="1">
    <cellStyle name="Normal" xfId="0" builtinId="0" hidden="0"/>
  </cellStyles>
  <dxfs count="2">
    <dxf>
      <font>
        <name val="Corbel"/>
        <b val="1"/>
        <color rgb="00A63D32"/>
      </font>
    </dxf>
    <dxf>
      <font>
        <name val="Corbel"/>
        <b val="1"/>
        <color rgb="00A63D32"/>
      </font>
      <fill>
        <patternFill patternType="solid">
          <fgColor rgb="00FBE9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I39"/>
  <sheetViews>
    <sheetView showGridLines="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8" customWidth="1" min="2" max="2"/>
    <col width="28" customWidth="1" min="3" max="3"/>
    <col width="12.5" customWidth="1" min="4" max="4"/>
    <col width="12.5" customWidth="1" min="5" max="5"/>
    <col width="11" customWidth="1" min="6" max="6"/>
    <col width="11" customWidth="1" min="7" max="7"/>
    <col width="12.5" customWidth="1" min="8" max="8"/>
    <col width="12.5" customWidth="1" min="9" max="9"/>
    <col width="2" customWidth="1" min="10" max="10"/>
  </cols>
  <sheetData>
    <row r="2" ht="34" customHeight="1">
      <c r="B2" s="1" t="inlineStr">
        <is>
          <t>Trial Balance</t>
        </is>
      </c>
    </row>
    <row r="3" ht="20" customHeight="1">
      <c r="B3" s="2" t="inlineStr">
        <is>
          <t>Brightwater Plumbing Co. (illustrative sample) · as at 30 September 2026 · USD</t>
        </is>
      </c>
    </row>
    <row r="5">
      <c r="D5" s="3" t="inlineStr">
        <is>
          <t>Ledger balances</t>
        </is>
      </c>
      <c r="F5" s="4" t="inlineStr">
        <is>
          <t>Adjustments</t>
        </is>
      </c>
      <c r="H5" s="3" t="inlineStr">
        <is>
          <t>Adjusted trial balance</t>
        </is>
      </c>
    </row>
    <row r="6">
      <c r="B6" s="5" t="inlineStr">
        <is>
          <t>Code</t>
        </is>
      </c>
      <c r="C6" s="6" t="inlineStr">
        <is>
          <t>Account</t>
        </is>
      </c>
      <c r="D6" s="5" t="inlineStr">
        <is>
          <t>Debit</t>
        </is>
      </c>
      <c r="E6" s="5" t="inlineStr">
        <is>
          <t>Credit</t>
        </is>
      </c>
      <c r="F6" s="5" t="inlineStr">
        <is>
          <t>Dr</t>
        </is>
      </c>
      <c r="G6" s="5" t="inlineStr">
        <is>
          <t>Cr</t>
        </is>
      </c>
      <c r="H6" s="5" t="inlineStr">
        <is>
          <t>Debit</t>
        </is>
      </c>
      <c r="I6" s="5" t="inlineStr">
        <is>
          <t>Credit</t>
        </is>
      </c>
    </row>
    <row r="7">
      <c r="B7" s="7" t="n">
        <v>1000</v>
      </c>
      <c r="C7" s="8" t="inlineStr">
        <is>
          <t>Cash at bank</t>
        </is>
      </c>
      <c r="D7" s="9" t="n">
        <v>24310</v>
      </c>
      <c r="E7" s="9" t="n"/>
      <c r="F7" s="10" t="n"/>
      <c r="G7" s="10" t="n"/>
      <c r="H7" s="11">
        <f>IF((N(D7)-N(E7)+N(F7)-N(G7))&gt;0,(N(D7)-N(E7)+N(F7)-N(G7)),0)</f>
        <v/>
      </c>
      <c r="I7" s="11">
        <f>IF((N(D7)-N(E7)+N(F7)-N(G7))&lt;0,-(N(D7)-N(E7)+N(F7)-N(G7)),0)</f>
        <v/>
      </c>
    </row>
    <row r="8">
      <c r="B8" s="12" t="n">
        <v>1100</v>
      </c>
      <c r="C8" s="13" t="inlineStr">
        <is>
          <t>Accounts receivable</t>
        </is>
      </c>
      <c r="D8" s="14" t="n">
        <v>18760</v>
      </c>
      <c r="E8" s="14" t="n"/>
      <c r="F8" s="15" t="n"/>
      <c r="G8" s="15" t="n"/>
      <c r="H8" s="16">
        <f>IF((N(D8)-N(E8)+N(F8)-N(G8))&gt;0,(N(D8)-N(E8)+N(F8)-N(G8)),0)</f>
        <v/>
      </c>
      <c r="I8" s="16">
        <f>IF((N(D8)-N(E8)+N(F8)-N(G8))&lt;0,-(N(D8)-N(E8)+N(F8)-N(G8)),0)</f>
        <v/>
      </c>
    </row>
    <row r="9">
      <c r="B9" s="7" t="n">
        <v>1200</v>
      </c>
      <c r="C9" s="8" t="inlineStr">
        <is>
          <t>Inventory – parts</t>
        </is>
      </c>
      <c r="D9" s="9" t="n">
        <v>9420</v>
      </c>
      <c r="E9" s="9" t="n"/>
      <c r="F9" s="10" t="n"/>
      <c r="G9" s="10" t="n"/>
      <c r="H9" s="11">
        <f>IF((N(D9)-N(E9)+N(F9)-N(G9))&gt;0,(N(D9)-N(E9)+N(F9)-N(G9)),0)</f>
        <v/>
      </c>
      <c r="I9" s="11">
        <f>IF((N(D9)-N(E9)+N(F9)-N(G9))&lt;0,-(N(D9)-N(E9)+N(F9)-N(G9)),0)</f>
        <v/>
      </c>
    </row>
    <row r="10">
      <c r="B10" s="12" t="n">
        <v>1300</v>
      </c>
      <c r="C10" s="13" t="inlineStr">
        <is>
          <t>Prepaid insurance</t>
        </is>
      </c>
      <c r="D10" s="14" t="n">
        <v>3600</v>
      </c>
      <c r="E10" s="14" t="n"/>
      <c r="F10" s="15" t="n"/>
      <c r="G10" s="15" t="n">
        <v>600</v>
      </c>
      <c r="H10" s="16">
        <f>IF((N(D10)-N(E10)+N(F10)-N(G10))&gt;0,(N(D10)-N(E10)+N(F10)-N(G10)),0)</f>
        <v/>
      </c>
      <c r="I10" s="16">
        <f>IF((N(D10)-N(E10)+N(F10)-N(G10))&lt;0,-(N(D10)-N(E10)+N(F10)-N(G10)),0)</f>
        <v/>
      </c>
    </row>
    <row r="11">
      <c r="B11" s="7" t="n">
        <v>1500</v>
      </c>
      <c r="C11" s="8" t="inlineStr">
        <is>
          <t>Vans and equipment</t>
        </is>
      </c>
      <c r="D11" s="9" t="n">
        <v>68000</v>
      </c>
      <c r="E11" s="9" t="n"/>
      <c r="F11" s="10" t="n"/>
      <c r="G11" s="10" t="n"/>
      <c r="H11" s="11">
        <f>IF((N(D11)-N(E11)+N(F11)-N(G11))&gt;0,(N(D11)-N(E11)+N(F11)-N(G11)),0)</f>
        <v/>
      </c>
      <c r="I11" s="11">
        <f>IF((N(D11)-N(E11)+N(F11)-N(G11))&lt;0,-(N(D11)-N(E11)+N(F11)-N(G11)),0)</f>
        <v/>
      </c>
    </row>
    <row r="12">
      <c r="B12" s="12" t="n">
        <v>1510</v>
      </c>
      <c r="C12" s="13" t="inlineStr">
        <is>
          <t>Accumulated depreciation</t>
        </is>
      </c>
      <c r="D12" s="14" t="n"/>
      <c r="E12" s="14" t="n">
        <v>21250</v>
      </c>
      <c r="F12" s="15" t="n"/>
      <c r="G12" s="15" t="n">
        <v>850</v>
      </c>
      <c r="H12" s="16">
        <f>IF((N(D12)-N(E12)+N(F12)-N(G12))&gt;0,(N(D12)-N(E12)+N(F12)-N(G12)),0)</f>
        <v/>
      </c>
      <c r="I12" s="16">
        <f>IF((N(D12)-N(E12)+N(F12)-N(G12))&lt;0,-(N(D12)-N(E12)+N(F12)-N(G12)),0)</f>
        <v/>
      </c>
    </row>
    <row r="13">
      <c r="B13" s="7" t="n">
        <v>2000</v>
      </c>
      <c r="C13" s="8" t="inlineStr">
        <is>
          <t>Accounts payable</t>
        </is>
      </c>
      <c r="D13" s="9" t="n"/>
      <c r="E13" s="9" t="n">
        <v>7935</v>
      </c>
      <c r="F13" s="10" t="n"/>
      <c r="G13" s="10" t="n"/>
      <c r="H13" s="11">
        <f>IF((N(D13)-N(E13)+N(F13)-N(G13))&gt;0,(N(D13)-N(E13)+N(F13)-N(G13)),0)</f>
        <v/>
      </c>
      <c r="I13" s="11">
        <f>IF((N(D13)-N(E13)+N(F13)-N(G13))&lt;0,-(N(D13)-N(E13)+N(F13)-N(G13)),0)</f>
        <v/>
      </c>
    </row>
    <row r="14">
      <c r="B14" s="12" t="n">
        <v>2100</v>
      </c>
      <c r="C14" s="13" t="inlineStr">
        <is>
          <t>Accrued wages</t>
        </is>
      </c>
      <c r="D14" s="14" t="n"/>
      <c r="E14" s="14" t="n">
        <v>0</v>
      </c>
      <c r="F14" s="15" t="n"/>
      <c r="G14" s="15" t="n">
        <v>2340</v>
      </c>
      <c r="H14" s="16">
        <f>IF((N(D14)-N(E14)+N(F14)-N(G14))&gt;0,(N(D14)-N(E14)+N(F14)-N(G14)),0)</f>
        <v/>
      </c>
      <c r="I14" s="16">
        <f>IF((N(D14)-N(E14)+N(F14)-N(G14))&lt;0,-(N(D14)-N(E14)+N(F14)-N(G14)),0)</f>
        <v/>
      </c>
    </row>
    <row r="15">
      <c r="B15" s="7" t="n">
        <v>2200</v>
      </c>
      <c r="C15" s="8" t="inlineStr">
        <is>
          <t>Sales tax payable</t>
        </is>
      </c>
      <c r="D15" s="9" t="n"/>
      <c r="E15" s="9" t="n">
        <v>1862</v>
      </c>
      <c r="F15" s="10" t="n"/>
      <c r="G15" s="10" t="n"/>
      <c r="H15" s="11">
        <f>IF((N(D15)-N(E15)+N(F15)-N(G15))&gt;0,(N(D15)-N(E15)+N(F15)-N(G15)),0)</f>
        <v/>
      </c>
      <c r="I15" s="11">
        <f>IF((N(D15)-N(E15)+N(F15)-N(G15))&lt;0,-(N(D15)-N(E15)+N(F15)-N(G15)),0)</f>
        <v/>
      </c>
    </row>
    <row r="16">
      <c r="B16" s="12" t="n">
        <v>2500</v>
      </c>
      <c r="C16" s="13" t="inlineStr">
        <is>
          <t>Van loan</t>
        </is>
      </c>
      <c r="D16" s="14" t="n"/>
      <c r="E16" s="14" t="n">
        <v>26400</v>
      </c>
      <c r="F16" s="15" t="n"/>
      <c r="G16" s="15" t="n"/>
      <c r="H16" s="16">
        <f>IF((N(D16)-N(E16)+N(F16)-N(G16))&gt;0,(N(D16)-N(E16)+N(F16)-N(G16)),0)</f>
        <v/>
      </c>
      <c r="I16" s="16">
        <f>IF((N(D16)-N(E16)+N(F16)-N(G16))&lt;0,-(N(D16)-N(E16)+N(F16)-N(G16)),0)</f>
        <v/>
      </c>
    </row>
    <row r="17">
      <c r="B17" s="7" t="n">
        <v>3000</v>
      </c>
      <c r="C17" s="8" t="inlineStr">
        <is>
          <t>Owner's capital</t>
        </is>
      </c>
      <c r="D17" s="9" t="n"/>
      <c r="E17" s="9" t="n">
        <v>31000</v>
      </c>
      <c r="F17" s="10" t="n"/>
      <c r="G17" s="10" t="n"/>
      <c r="H17" s="11">
        <f>IF((N(D17)-N(E17)+N(F17)-N(G17))&gt;0,(N(D17)-N(E17)+N(F17)-N(G17)),0)</f>
        <v/>
      </c>
      <c r="I17" s="11">
        <f>IF((N(D17)-N(E17)+N(F17)-N(G17))&lt;0,-(N(D17)-N(E17)+N(F17)-N(G17)),0)</f>
        <v/>
      </c>
    </row>
    <row r="18">
      <c r="B18" s="12" t="n">
        <v>3100</v>
      </c>
      <c r="C18" s="13" t="inlineStr">
        <is>
          <t>Owner's drawings</t>
        </is>
      </c>
      <c r="D18" s="14" t="n">
        <v>6000</v>
      </c>
      <c r="E18" s="14" t="n"/>
      <c r="F18" s="15" t="n"/>
      <c r="G18" s="15" t="n"/>
      <c r="H18" s="16">
        <f>IF((N(D18)-N(E18)+N(F18)-N(G18))&gt;0,(N(D18)-N(E18)+N(F18)-N(G18)),0)</f>
        <v/>
      </c>
      <c r="I18" s="16">
        <f>IF((N(D18)-N(E18)+N(F18)-N(G18))&lt;0,-(N(D18)-N(E18)+N(F18)-N(G18)),0)</f>
        <v/>
      </c>
    </row>
    <row r="19">
      <c r="B19" s="7" t="n">
        <v>4000</v>
      </c>
      <c r="C19" s="8" t="inlineStr">
        <is>
          <t>Service revenue</t>
        </is>
      </c>
      <c r="D19" s="9" t="n"/>
      <c r="E19" s="9" t="n">
        <v>96480</v>
      </c>
      <c r="F19" s="10" t="n"/>
      <c r="G19" s="10" t="n"/>
      <c r="H19" s="11">
        <f>IF((N(D19)-N(E19)+N(F19)-N(G19))&gt;0,(N(D19)-N(E19)+N(F19)-N(G19)),0)</f>
        <v/>
      </c>
      <c r="I19" s="11">
        <f>IF((N(D19)-N(E19)+N(F19)-N(G19))&lt;0,-(N(D19)-N(E19)+N(F19)-N(G19)),0)</f>
        <v/>
      </c>
    </row>
    <row r="20">
      <c r="B20" s="12" t="n">
        <v>4100</v>
      </c>
      <c r="C20" s="13" t="inlineStr">
        <is>
          <t>Parts sales</t>
        </is>
      </c>
      <c r="D20" s="14" t="n"/>
      <c r="E20" s="14" t="n">
        <v>22150</v>
      </c>
      <c r="F20" s="15" t="n"/>
      <c r="G20" s="15" t="n"/>
      <c r="H20" s="16">
        <f>IF((N(D20)-N(E20)+N(F20)-N(G20))&gt;0,(N(D20)-N(E20)+N(F20)-N(G20)),0)</f>
        <v/>
      </c>
      <c r="I20" s="16">
        <f>IF((N(D20)-N(E20)+N(F20)-N(G20))&lt;0,-(N(D20)-N(E20)+N(F20)-N(G20)),0)</f>
        <v/>
      </c>
    </row>
    <row r="21">
      <c r="B21" s="7" t="n">
        <v>5000</v>
      </c>
      <c r="C21" s="8" t="inlineStr">
        <is>
          <t>Cost of parts</t>
        </is>
      </c>
      <c r="D21" s="9" t="n">
        <v>13290</v>
      </c>
      <c r="E21" s="9" t="n"/>
      <c r="F21" s="10" t="n"/>
      <c r="G21" s="10" t="n"/>
      <c r="H21" s="11">
        <f>IF((N(D21)-N(E21)+N(F21)-N(G21))&gt;0,(N(D21)-N(E21)+N(F21)-N(G21)),0)</f>
        <v/>
      </c>
      <c r="I21" s="11">
        <f>IF((N(D21)-N(E21)+N(F21)-N(G21))&lt;0,-(N(D21)-N(E21)+N(F21)-N(G21)),0)</f>
        <v/>
      </c>
    </row>
    <row r="22">
      <c r="B22" s="12" t="n">
        <v>5100</v>
      </c>
      <c r="C22" s="13" t="inlineStr">
        <is>
          <t>Wages</t>
        </is>
      </c>
      <c r="D22" s="14" t="n">
        <v>41600</v>
      </c>
      <c r="E22" s="14" t="n"/>
      <c r="F22" s="15" t="n">
        <v>2340</v>
      </c>
      <c r="G22" s="15" t="n"/>
      <c r="H22" s="16">
        <f>IF((N(D22)-N(E22)+N(F22)-N(G22))&gt;0,(N(D22)-N(E22)+N(F22)-N(G22)),0)</f>
        <v/>
      </c>
      <c r="I22" s="16">
        <f>IF((N(D22)-N(E22)+N(F22)-N(G22))&lt;0,-(N(D22)-N(E22)+N(F22)-N(G22)),0)</f>
        <v/>
      </c>
    </row>
    <row r="23">
      <c r="B23" s="7" t="n">
        <v>5200</v>
      </c>
      <c r="C23" s="8" t="inlineStr">
        <is>
          <t>Fuel and vehicle costs</t>
        </is>
      </c>
      <c r="D23" s="9" t="n">
        <v>6840</v>
      </c>
      <c r="E23" s="9" t="n"/>
      <c r="F23" s="10" t="n"/>
      <c r="G23" s="10" t="n"/>
      <c r="H23" s="11">
        <f>IF((N(D23)-N(E23)+N(F23)-N(G23))&gt;0,(N(D23)-N(E23)+N(F23)-N(G23)),0)</f>
        <v/>
      </c>
      <c r="I23" s="11">
        <f>IF((N(D23)-N(E23)+N(F23)-N(G23))&lt;0,-(N(D23)-N(E23)+N(F23)-N(G23)),0)</f>
        <v/>
      </c>
    </row>
    <row r="24">
      <c r="B24" s="12" t="n">
        <v>5300</v>
      </c>
      <c r="C24" s="13" t="inlineStr">
        <is>
          <t>Insurance</t>
        </is>
      </c>
      <c r="D24" s="14" t="n">
        <v>1800</v>
      </c>
      <c r="E24" s="14" t="n"/>
      <c r="F24" s="15" t="n">
        <v>600</v>
      </c>
      <c r="G24" s="15" t="n"/>
      <c r="H24" s="16">
        <f>IF((N(D24)-N(E24)+N(F24)-N(G24))&gt;0,(N(D24)-N(E24)+N(F24)-N(G24)),0)</f>
        <v/>
      </c>
      <c r="I24" s="16">
        <f>IF((N(D24)-N(E24)+N(F24)-N(G24))&lt;0,-(N(D24)-N(E24)+N(F24)-N(G24)),0)</f>
        <v/>
      </c>
    </row>
    <row r="25">
      <c r="B25" s="7" t="n">
        <v>5400</v>
      </c>
      <c r="C25" s="8" t="inlineStr">
        <is>
          <t>Office and phone</t>
        </is>
      </c>
      <c r="D25" s="9" t="n">
        <v>4590</v>
      </c>
      <c r="E25" s="9" t="n"/>
      <c r="F25" s="10" t="n"/>
      <c r="G25" s="10" t="n"/>
      <c r="H25" s="11">
        <f>IF((N(D25)-N(E25)+N(F25)-N(G25))&gt;0,(N(D25)-N(E25)+N(F25)-N(G25)),0)</f>
        <v/>
      </c>
      <c r="I25" s="11">
        <f>IF((N(D25)-N(E25)+N(F25)-N(G25))&lt;0,-(N(D25)-N(E25)+N(F25)-N(G25)),0)</f>
        <v/>
      </c>
    </row>
    <row r="26">
      <c r="B26" s="12" t="n">
        <v>5500</v>
      </c>
      <c r="C26" s="13" t="inlineStr">
        <is>
          <t>Depreciation</t>
        </is>
      </c>
      <c r="D26" s="14" t="n">
        <v>7650</v>
      </c>
      <c r="E26" s="14" t="n"/>
      <c r="F26" s="15" t="n">
        <v>850</v>
      </c>
      <c r="G26" s="15" t="n"/>
      <c r="H26" s="16">
        <f>IF((N(D26)-N(E26)+N(F26)-N(G26))&gt;0,(N(D26)-N(E26)+N(F26)-N(G26)),0)</f>
        <v/>
      </c>
      <c r="I26" s="16">
        <f>IF((N(D26)-N(E26)+N(F26)-N(G26))&lt;0,-(N(D26)-N(E26)+N(F26)-N(G26)),0)</f>
        <v/>
      </c>
    </row>
    <row r="27">
      <c r="B27" s="7" t="n">
        <v>5600</v>
      </c>
      <c r="C27" s="8" t="inlineStr">
        <is>
          <t>Interest</t>
        </is>
      </c>
      <c r="D27" s="9" t="n">
        <v>1217</v>
      </c>
      <c r="E27" s="9" t="n"/>
      <c r="F27" s="10" t="n"/>
      <c r="G27" s="10" t="n"/>
      <c r="H27" s="11">
        <f>IF((N(D27)-N(E27)+N(F27)-N(G27))&gt;0,(N(D27)-N(E27)+N(F27)-N(G27)),0)</f>
        <v/>
      </c>
      <c r="I27" s="11">
        <f>IF((N(D27)-N(E27)+N(F27)-N(G27))&lt;0,-(N(D27)-N(E27)+N(F27)-N(G27)),0)</f>
        <v/>
      </c>
    </row>
    <row r="28">
      <c r="B28" s="17" t="n"/>
      <c r="C28" s="18" t="inlineStr">
        <is>
          <t>Totals</t>
        </is>
      </c>
      <c r="D28" s="19">
        <f>SUM(D7:D27)</f>
        <v/>
      </c>
      <c r="E28" s="19">
        <f>SUM(E7:E27)</f>
        <v/>
      </c>
      <c r="F28" s="19">
        <f>SUM(F7:F27)</f>
        <v/>
      </c>
      <c r="G28" s="19">
        <f>SUM(G7:G27)</f>
        <v/>
      </c>
      <c r="H28" s="19">
        <f>SUM(H7:H27)</f>
        <v/>
      </c>
      <c r="I28" s="19">
        <f>SUM(I7:I27)</f>
        <v/>
      </c>
    </row>
    <row r="30">
      <c r="B30" s="20" t="inlineStr">
        <is>
          <t>Diagnostics – read top to bottom</t>
        </is>
      </c>
      <c r="C30" s="21" t="n"/>
      <c r="D30" s="21" t="n"/>
      <c r="E30" s="21" t="n"/>
      <c r="F30" s="21" t="n"/>
      <c r="G30" s="21" t="n"/>
      <c r="H30" s="21" t="n"/>
      <c r="I30" s="21" t="n"/>
    </row>
    <row r="31">
      <c r="C31" s="22" t="inlineStr">
        <is>
          <t>Difference (ledger)</t>
        </is>
      </c>
      <c r="D31" s="23">
        <f>D28-E28</f>
        <v/>
      </c>
      <c r="E31" s="24">
        <f>IF(D31=0,"✓ Ledger balances agree","✗ Out of balance: work through the tests below")</f>
        <v/>
      </c>
    </row>
    <row r="32">
      <c r="C32" s="22" t="inlineStr">
        <is>
          <t>Adjustments balance?</t>
        </is>
      </c>
      <c r="D32" s="25">
        <f>IF(F28=G28,"Yes","No – off by "&amp;TEXT(F28-G28,"#,##0"))</f>
        <v/>
      </c>
    </row>
    <row r="33">
      <c r="C33" s="22" t="inlineStr">
        <is>
          <t>Difference (adjusted)</t>
        </is>
      </c>
      <c r="D33" s="23">
        <f>H28-I28</f>
        <v/>
      </c>
      <c r="E33" s="24">
        <f>IF(D33=0,"✓ Adjusted trial balance agrees: ready for statements","✗ Adjusted columns don't agree")</f>
        <v/>
      </c>
    </row>
    <row r="35">
      <c r="C35" s="26" t="inlineStr">
        <is>
          <t>Divisible by 9?</t>
        </is>
      </c>
      <c r="D35" s="26">
        <f>IF(D31=0,"–",IF(MOD(ROUND(ABS(D31)*100,0),9)=0,"Yes: look for swapped digits (transposition) or a slid decimal","No"))</f>
        <v/>
      </c>
      <c r="E35" s="27" t="n"/>
      <c r="F35" s="27" t="n"/>
      <c r="G35" s="27" t="n"/>
      <c r="H35" s="27" t="n"/>
      <c r="I35" s="27" t="n"/>
    </row>
    <row r="36">
      <c r="C36" s="26" t="inlineStr">
        <is>
          <t>Half the difference is a balance?</t>
        </is>
      </c>
      <c r="D36" s="26">
        <f>IF(D31=0,"–",IFERROR("Yes: "&amp;INDEX(C7:C27,MATCH(ABS(D31)/2,D7:D27,0))&amp;" may be on the wrong side",IFERROR("Yes: "&amp;INDEX(C7:C27,MATCH(ABS(D31)/2,E7:E27,0))&amp;" may be on the wrong side","No")))</f>
        <v/>
      </c>
      <c r="E36" s="27" t="n"/>
      <c r="F36" s="27" t="n"/>
      <c r="G36" s="27" t="n"/>
      <c r="H36" s="27" t="n"/>
      <c r="I36" s="27" t="n"/>
    </row>
    <row r="37">
      <c r="C37" s="26" t="inlineStr">
        <is>
          <t>Difference equals a balance?</t>
        </is>
      </c>
      <c r="D37" s="26">
        <f>IF(D31=0,"–",IFERROR("Yes: "&amp;INDEX(C7:C27,MATCH(ABS(D31),D7:D27,0))&amp;" may be listed twice or left out",IFERROR("Yes: "&amp;INDEX(C7:C27,MATCH(ABS(D31),E7:E27,0))&amp;" may be listed twice or left out","No")))</f>
        <v/>
      </c>
      <c r="E37" s="27" t="n"/>
      <c r="F37" s="27" t="n"/>
      <c r="G37" s="27" t="n"/>
      <c r="H37" s="27" t="n"/>
      <c r="I37" s="27" t="n"/>
    </row>
    <row r="38">
      <c r="C38" s="26" t="inlineStr">
        <is>
          <t>Round 10 / 100 / 1,000?</t>
        </is>
      </c>
      <c r="D38" s="26">
        <f>IF(D31=0,"–",IF(OR(ABS(D31)=10,ABS(D31)=100,ABS(D31)=1000,ABS(D31)=10000),"Yes: re-add the columns (carry error)","No"))</f>
        <v/>
      </c>
      <c r="E38" s="27" t="n"/>
      <c r="F38" s="27" t="n"/>
      <c r="G38" s="27" t="n"/>
      <c r="H38" s="27" t="n"/>
      <c r="I38" s="27" t="n"/>
    </row>
    <row r="39">
      <c r="C39" s="26" t="inlineStr">
        <is>
          <t>Larger side</t>
        </is>
      </c>
      <c r="D39" s="26">
        <f>IF(D31=0,"Balanced",IF(D31&gt;0,"Debits are higher","Credits are higher"))</f>
        <v/>
      </c>
      <c r="E39" s="27" t="n"/>
      <c r="F39" s="27" t="n"/>
      <c r="G39" s="27" t="n"/>
      <c r="H39" s="27" t="n"/>
      <c r="I39" s="27" t="n"/>
    </row>
  </sheetData>
  <mergeCells count="14">
    <mergeCell ref="B30:I30"/>
    <mergeCell ref="D38:I38"/>
    <mergeCell ref="B2:I2"/>
    <mergeCell ref="F5:G5"/>
    <mergeCell ref="D5:E5"/>
    <mergeCell ref="E32:I32"/>
    <mergeCell ref="D37:I37"/>
    <mergeCell ref="E33:I33"/>
    <mergeCell ref="B3:I3"/>
    <mergeCell ref="H5:I5"/>
    <mergeCell ref="D35:I35"/>
    <mergeCell ref="D36:I36"/>
    <mergeCell ref="E31:I31"/>
    <mergeCell ref="D39:I39"/>
  </mergeCells>
  <conditionalFormatting sqref="E31">
    <cfRule type="expression" priority="1" dxfId="0">
      <formula>LEFT(E31,1)="✗"</formula>
    </cfRule>
  </conditionalFormatting>
  <conditionalFormatting sqref="E33">
    <cfRule type="expression" priority="2" dxfId="0">
      <formula>LEFT(E33,1)="✗"</formula>
    </cfRule>
  </conditionalFormatting>
  <conditionalFormatting sqref="D35">
    <cfRule type="expression" priority="3" dxfId="1">
      <formula>LEFT($D35,3)="Yes"</formula>
    </cfRule>
  </conditionalFormatting>
  <conditionalFormatting sqref="D36">
    <cfRule type="expression" priority="4" dxfId="1">
      <formula>LEFT($D36,3)="Yes"</formula>
    </cfRule>
  </conditionalFormatting>
  <conditionalFormatting sqref="D37">
    <cfRule type="expression" priority="5" dxfId="1">
      <formula>LEFT($D37,3)="Yes"</formula>
    </cfRule>
  </conditionalFormatting>
  <conditionalFormatting sqref="D38">
    <cfRule type="expression" priority="6" dxfId="1">
      <formula>LEFT($D38,3)="Yes"</formula>
    </cfRule>
  </conditionalFormatting>
  <conditionalFormatting sqref="D39">
    <cfRule type="expression" priority="7" dxfId="1">
      <formula>LEFT($D39,3)="Yes"</formula>
    </cfRule>
  </conditionalFormatting>
  <pageMargins left="0.4" right="0.4" top="0.45" bottom="0.45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I39"/>
  <sheetViews>
    <sheetView showGridLines="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8" customWidth="1" min="2" max="2"/>
    <col width="28" customWidth="1" min="3" max="3"/>
    <col width="12.5" customWidth="1" min="4" max="4"/>
    <col width="12.5" customWidth="1" min="5" max="5"/>
    <col width="11" customWidth="1" min="6" max="6"/>
    <col width="11" customWidth="1" min="7" max="7"/>
    <col width="12.5" customWidth="1" min="8" max="8"/>
    <col width="12.5" customWidth="1" min="9" max="9"/>
    <col width="2" customWidth="1" min="10" max="10"/>
  </cols>
  <sheetData>
    <row r="2" ht="34" customHeight="1">
      <c r="B2" s="1" t="inlineStr">
        <is>
          <t>Trial Balance – practice copy</t>
        </is>
      </c>
    </row>
    <row r="3" ht="20" customHeight="1">
      <c r="B3" s="2" t="inlineStr">
        <is>
          <t>Same books with one planted error. Use the diagnostics to find it, then compare with the Trial Balance tab.</t>
        </is>
      </c>
    </row>
    <row r="5">
      <c r="D5" s="3" t="inlineStr">
        <is>
          <t>Ledger balances</t>
        </is>
      </c>
      <c r="F5" s="4" t="inlineStr">
        <is>
          <t>Adjustments</t>
        </is>
      </c>
      <c r="H5" s="3" t="inlineStr">
        <is>
          <t>Adjusted trial balance</t>
        </is>
      </c>
    </row>
    <row r="6">
      <c r="B6" s="5" t="inlineStr">
        <is>
          <t>Code</t>
        </is>
      </c>
      <c r="C6" s="6" t="inlineStr">
        <is>
          <t>Account</t>
        </is>
      </c>
      <c r="D6" s="5" t="inlineStr">
        <is>
          <t>Debit</t>
        </is>
      </c>
      <c r="E6" s="5" t="inlineStr">
        <is>
          <t>Credit</t>
        </is>
      </c>
      <c r="F6" s="5" t="inlineStr">
        <is>
          <t>Dr</t>
        </is>
      </c>
      <c r="G6" s="5" t="inlineStr">
        <is>
          <t>Cr</t>
        </is>
      </c>
      <c r="H6" s="5" t="inlineStr">
        <is>
          <t>Debit</t>
        </is>
      </c>
      <c r="I6" s="5" t="inlineStr">
        <is>
          <t>Credit</t>
        </is>
      </c>
    </row>
    <row r="7">
      <c r="B7" s="7" t="n">
        <v>1000</v>
      </c>
      <c r="C7" s="8" t="inlineStr">
        <is>
          <t>Cash at bank</t>
        </is>
      </c>
      <c r="D7" s="9" t="n">
        <v>24310</v>
      </c>
      <c r="E7" s="9" t="n"/>
      <c r="F7" s="10" t="n"/>
      <c r="G7" s="10" t="n"/>
      <c r="H7" s="11">
        <f>IF((N(D7)-N(E7)+N(F7)-N(G7))&gt;0,(N(D7)-N(E7)+N(F7)-N(G7)),0)</f>
        <v/>
      </c>
      <c r="I7" s="11">
        <f>IF((N(D7)-N(E7)+N(F7)-N(G7))&lt;0,-(N(D7)-N(E7)+N(F7)-N(G7)),0)</f>
        <v/>
      </c>
    </row>
    <row r="8">
      <c r="B8" s="12" t="n">
        <v>1100</v>
      </c>
      <c r="C8" s="13" t="inlineStr">
        <is>
          <t>Accounts receivable</t>
        </is>
      </c>
      <c r="D8" s="14" t="n">
        <v>18760</v>
      </c>
      <c r="E8" s="14" t="n"/>
      <c r="F8" s="15" t="n"/>
      <c r="G8" s="15" t="n"/>
      <c r="H8" s="16">
        <f>IF((N(D8)-N(E8)+N(F8)-N(G8))&gt;0,(N(D8)-N(E8)+N(F8)-N(G8)),0)</f>
        <v/>
      </c>
      <c r="I8" s="16">
        <f>IF((N(D8)-N(E8)+N(F8)-N(G8))&lt;0,-(N(D8)-N(E8)+N(F8)-N(G8)),0)</f>
        <v/>
      </c>
    </row>
    <row r="9">
      <c r="B9" s="7" t="n">
        <v>1200</v>
      </c>
      <c r="C9" s="8" t="inlineStr">
        <is>
          <t>Inventory – parts</t>
        </is>
      </c>
      <c r="D9" s="9" t="n">
        <v>9420</v>
      </c>
      <c r="E9" s="9" t="n"/>
      <c r="F9" s="10" t="n"/>
      <c r="G9" s="10" t="n"/>
      <c r="H9" s="11">
        <f>IF((N(D9)-N(E9)+N(F9)-N(G9))&gt;0,(N(D9)-N(E9)+N(F9)-N(G9)),0)</f>
        <v/>
      </c>
      <c r="I9" s="11">
        <f>IF((N(D9)-N(E9)+N(F9)-N(G9))&lt;0,-(N(D9)-N(E9)+N(F9)-N(G9)),0)</f>
        <v/>
      </c>
    </row>
    <row r="10">
      <c r="B10" s="12" t="n">
        <v>1300</v>
      </c>
      <c r="C10" s="13" t="inlineStr">
        <is>
          <t>Prepaid insurance</t>
        </is>
      </c>
      <c r="D10" s="14" t="n">
        <v>3600</v>
      </c>
      <c r="E10" s="14" t="n"/>
      <c r="F10" s="15" t="n"/>
      <c r="G10" s="15" t="n"/>
      <c r="H10" s="16">
        <f>IF((N(D10)-N(E10)+N(F10)-N(G10))&gt;0,(N(D10)-N(E10)+N(F10)-N(G10)),0)</f>
        <v/>
      </c>
      <c r="I10" s="16">
        <f>IF((N(D10)-N(E10)+N(F10)-N(G10))&lt;0,-(N(D10)-N(E10)+N(F10)-N(G10)),0)</f>
        <v/>
      </c>
    </row>
    <row r="11">
      <c r="B11" s="7" t="n">
        <v>1500</v>
      </c>
      <c r="C11" s="8" t="inlineStr">
        <is>
          <t>Vans and equipment</t>
        </is>
      </c>
      <c r="D11" s="9" t="n">
        <v>68000</v>
      </c>
      <c r="E11" s="9" t="n"/>
      <c r="F11" s="10" t="n"/>
      <c r="G11" s="10" t="n"/>
      <c r="H11" s="11">
        <f>IF((N(D11)-N(E11)+N(F11)-N(G11))&gt;0,(N(D11)-N(E11)+N(F11)-N(G11)),0)</f>
        <v/>
      </c>
      <c r="I11" s="11">
        <f>IF((N(D11)-N(E11)+N(F11)-N(G11))&lt;0,-(N(D11)-N(E11)+N(F11)-N(G11)),0)</f>
        <v/>
      </c>
    </row>
    <row r="12">
      <c r="B12" s="12" t="n">
        <v>1510</v>
      </c>
      <c r="C12" s="13" t="inlineStr">
        <is>
          <t>Accumulated depreciation</t>
        </is>
      </c>
      <c r="D12" s="14" t="n"/>
      <c r="E12" s="14" t="n">
        <v>21250</v>
      </c>
      <c r="F12" s="15" t="n"/>
      <c r="G12" s="15" t="n"/>
      <c r="H12" s="16">
        <f>IF((N(D12)-N(E12)+N(F12)-N(G12))&gt;0,(N(D12)-N(E12)+N(F12)-N(G12)),0)</f>
        <v/>
      </c>
      <c r="I12" s="16">
        <f>IF((N(D12)-N(E12)+N(F12)-N(G12))&lt;0,-(N(D12)-N(E12)+N(F12)-N(G12)),0)</f>
        <v/>
      </c>
    </row>
    <row r="13">
      <c r="B13" s="7" t="n">
        <v>2000</v>
      </c>
      <c r="C13" s="8" t="inlineStr">
        <is>
          <t>Accounts payable</t>
        </is>
      </c>
      <c r="D13" s="9" t="n"/>
      <c r="E13" s="9" t="n">
        <v>7935</v>
      </c>
      <c r="F13" s="10" t="n"/>
      <c r="G13" s="10" t="n"/>
      <c r="H13" s="11">
        <f>IF((N(D13)-N(E13)+N(F13)-N(G13))&gt;0,(N(D13)-N(E13)+N(F13)-N(G13)),0)</f>
        <v/>
      </c>
      <c r="I13" s="11">
        <f>IF((N(D13)-N(E13)+N(F13)-N(G13))&lt;0,-(N(D13)-N(E13)+N(F13)-N(G13)),0)</f>
        <v/>
      </c>
    </row>
    <row r="14">
      <c r="B14" s="12" t="n">
        <v>2100</v>
      </c>
      <c r="C14" s="13" t="inlineStr">
        <is>
          <t>Accrued wages</t>
        </is>
      </c>
      <c r="D14" s="14" t="n"/>
      <c r="E14" s="14" t="n">
        <v>0</v>
      </c>
      <c r="F14" s="15" t="n"/>
      <c r="G14" s="15" t="n"/>
      <c r="H14" s="16">
        <f>IF((N(D14)-N(E14)+N(F14)-N(G14))&gt;0,(N(D14)-N(E14)+N(F14)-N(G14)),0)</f>
        <v/>
      </c>
      <c r="I14" s="16">
        <f>IF((N(D14)-N(E14)+N(F14)-N(G14))&lt;0,-(N(D14)-N(E14)+N(F14)-N(G14)),0)</f>
        <v/>
      </c>
    </row>
    <row r="15">
      <c r="B15" s="7" t="n">
        <v>2200</v>
      </c>
      <c r="C15" s="8" t="inlineStr">
        <is>
          <t>Sales tax payable</t>
        </is>
      </c>
      <c r="D15" s="9" t="n"/>
      <c r="E15" s="9" t="n">
        <v>1862</v>
      </c>
      <c r="F15" s="10" t="n"/>
      <c r="G15" s="10" t="n"/>
      <c r="H15" s="11">
        <f>IF((N(D15)-N(E15)+N(F15)-N(G15))&gt;0,(N(D15)-N(E15)+N(F15)-N(G15)),0)</f>
        <v/>
      </c>
      <c r="I15" s="11">
        <f>IF((N(D15)-N(E15)+N(F15)-N(G15))&lt;0,-(N(D15)-N(E15)+N(F15)-N(G15)),0)</f>
        <v/>
      </c>
    </row>
    <row r="16">
      <c r="B16" s="12" t="n">
        <v>2500</v>
      </c>
      <c r="C16" s="13" t="inlineStr">
        <is>
          <t>Van loan</t>
        </is>
      </c>
      <c r="D16" s="14" t="n"/>
      <c r="E16" s="14" t="n">
        <v>26400</v>
      </c>
      <c r="F16" s="15" t="n"/>
      <c r="G16" s="15" t="n"/>
      <c r="H16" s="16">
        <f>IF((N(D16)-N(E16)+N(F16)-N(G16))&gt;0,(N(D16)-N(E16)+N(F16)-N(G16)),0)</f>
        <v/>
      </c>
      <c r="I16" s="16">
        <f>IF((N(D16)-N(E16)+N(F16)-N(G16))&lt;0,-(N(D16)-N(E16)+N(F16)-N(G16)),0)</f>
        <v/>
      </c>
    </row>
    <row r="17">
      <c r="B17" s="7" t="n">
        <v>3000</v>
      </c>
      <c r="C17" s="8" t="inlineStr">
        <is>
          <t>Owner's capital</t>
        </is>
      </c>
      <c r="D17" s="9" t="n"/>
      <c r="E17" s="9" t="n">
        <v>31000</v>
      </c>
      <c r="F17" s="10" t="n"/>
      <c r="G17" s="10" t="n"/>
      <c r="H17" s="11">
        <f>IF((N(D17)-N(E17)+N(F17)-N(G17))&gt;0,(N(D17)-N(E17)+N(F17)-N(G17)),0)</f>
        <v/>
      </c>
      <c r="I17" s="11">
        <f>IF((N(D17)-N(E17)+N(F17)-N(G17))&lt;0,-(N(D17)-N(E17)+N(F17)-N(G17)),0)</f>
        <v/>
      </c>
    </row>
    <row r="18">
      <c r="B18" s="12" t="n">
        <v>3100</v>
      </c>
      <c r="C18" s="13" t="inlineStr">
        <is>
          <t>Owner's drawings</t>
        </is>
      </c>
      <c r="D18" s="14" t="n">
        <v>6000</v>
      </c>
      <c r="E18" s="14" t="n"/>
      <c r="F18" s="15" t="n"/>
      <c r="G18" s="15" t="n"/>
      <c r="H18" s="16">
        <f>IF((N(D18)-N(E18)+N(F18)-N(G18))&gt;0,(N(D18)-N(E18)+N(F18)-N(G18)),0)</f>
        <v/>
      </c>
      <c r="I18" s="16">
        <f>IF((N(D18)-N(E18)+N(F18)-N(G18))&lt;0,-(N(D18)-N(E18)+N(F18)-N(G18)),0)</f>
        <v/>
      </c>
    </row>
    <row r="19">
      <c r="B19" s="7" t="n">
        <v>4000</v>
      </c>
      <c r="C19" s="8" t="inlineStr">
        <is>
          <t>Service revenue</t>
        </is>
      </c>
      <c r="D19" s="9" t="n"/>
      <c r="E19" s="9" t="n">
        <v>96480</v>
      </c>
      <c r="F19" s="10" t="n"/>
      <c r="G19" s="10" t="n"/>
      <c r="H19" s="11">
        <f>IF((N(D19)-N(E19)+N(F19)-N(G19))&gt;0,(N(D19)-N(E19)+N(F19)-N(G19)),0)</f>
        <v/>
      </c>
      <c r="I19" s="11">
        <f>IF((N(D19)-N(E19)+N(F19)-N(G19))&lt;0,-(N(D19)-N(E19)+N(F19)-N(G19)),0)</f>
        <v/>
      </c>
    </row>
    <row r="20">
      <c r="B20" s="12" t="n">
        <v>4100</v>
      </c>
      <c r="C20" s="13" t="inlineStr">
        <is>
          <t>Parts sales</t>
        </is>
      </c>
      <c r="D20" s="14" t="n"/>
      <c r="E20" s="14" t="n">
        <v>22150</v>
      </c>
      <c r="F20" s="15" t="n"/>
      <c r="G20" s="15" t="n"/>
      <c r="H20" s="16">
        <f>IF((N(D20)-N(E20)+N(F20)-N(G20))&gt;0,(N(D20)-N(E20)+N(F20)-N(G20)),0)</f>
        <v/>
      </c>
      <c r="I20" s="16">
        <f>IF((N(D20)-N(E20)+N(F20)-N(G20))&lt;0,-(N(D20)-N(E20)+N(F20)-N(G20)),0)</f>
        <v/>
      </c>
    </row>
    <row r="21">
      <c r="B21" s="7" t="n">
        <v>5000</v>
      </c>
      <c r="C21" s="8" t="inlineStr">
        <is>
          <t>Cost of parts</t>
        </is>
      </c>
      <c r="D21" s="9" t="n">
        <v>13290</v>
      </c>
      <c r="E21" s="9" t="n"/>
      <c r="F21" s="10" t="n"/>
      <c r="G21" s="10" t="n"/>
      <c r="H21" s="11">
        <f>IF((N(D21)-N(E21)+N(F21)-N(G21))&gt;0,(N(D21)-N(E21)+N(F21)-N(G21)),0)</f>
        <v/>
      </c>
      <c r="I21" s="11">
        <f>IF((N(D21)-N(E21)+N(F21)-N(G21))&lt;0,-(N(D21)-N(E21)+N(F21)-N(G21)),0)</f>
        <v/>
      </c>
    </row>
    <row r="22">
      <c r="B22" s="12" t="n">
        <v>5100</v>
      </c>
      <c r="C22" s="13" t="inlineStr">
        <is>
          <t>Wages</t>
        </is>
      </c>
      <c r="D22" s="14" t="n">
        <v>41600</v>
      </c>
      <c r="E22" s="14" t="n"/>
      <c r="F22" s="15" t="n"/>
      <c r="G22" s="15" t="n"/>
      <c r="H22" s="16">
        <f>IF((N(D22)-N(E22)+N(F22)-N(G22))&gt;0,(N(D22)-N(E22)+N(F22)-N(G22)),0)</f>
        <v/>
      </c>
      <c r="I22" s="16">
        <f>IF((N(D22)-N(E22)+N(F22)-N(G22))&lt;0,-(N(D22)-N(E22)+N(F22)-N(G22)),0)</f>
        <v/>
      </c>
    </row>
    <row r="23">
      <c r="B23" s="7" t="n">
        <v>5200</v>
      </c>
      <c r="C23" s="8" t="inlineStr">
        <is>
          <t>Fuel and vehicle costs</t>
        </is>
      </c>
      <c r="D23" s="9" t="n">
        <v>6840</v>
      </c>
      <c r="E23" s="9" t="n"/>
      <c r="F23" s="10" t="n"/>
      <c r="G23" s="10" t="n"/>
      <c r="H23" s="11">
        <f>IF((N(D23)-N(E23)+N(F23)-N(G23))&gt;0,(N(D23)-N(E23)+N(F23)-N(G23)),0)</f>
        <v/>
      </c>
      <c r="I23" s="11">
        <f>IF((N(D23)-N(E23)+N(F23)-N(G23))&lt;0,-(N(D23)-N(E23)+N(F23)-N(G23)),0)</f>
        <v/>
      </c>
    </row>
    <row r="24">
      <c r="B24" s="12" t="n">
        <v>5300</v>
      </c>
      <c r="C24" s="13" t="inlineStr">
        <is>
          <t>Insurance</t>
        </is>
      </c>
      <c r="D24" s="14" t="n">
        <v>1800</v>
      </c>
      <c r="E24" s="14" t="n"/>
      <c r="F24" s="15" t="n"/>
      <c r="G24" s="15" t="n"/>
      <c r="H24" s="16">
        <f>IF((N(D24)-N(E24)+N(F24)-N(G24))&gt;0,(N(D24)-N(E24)+N(F24)-N(G24)),0)</f>
        <v/>
      </c>
      <c r="I24" s="16">
        <f>IF((N(D24)-N(E24)+N(F24)-N(G24))&lt;0,-(N(D24)-N(E24)+N(F24)-N(G24)),0)</f>
        <v/>
      </c>
    </row>
    <row r="25">
      <c r="B25" s="7" t="n">
        <v>5400</v>
      </c>
      <c r="C25" s="8" t="inlineStr">
        <is>
          <t>Office and phone</t>
        </is>
      </c>
      <c r="D25" s="9" t="n">
        <v>5490</v>
      </c>
      <c r="E25" s="9" t="n"/>
      <c r="F25" s="10" t="n"/>
      <c r="G25" s="10" t="n"/>
      <c r="H25" s="11">
        <f>IF((N(D25)-N(E25)+N(F25)-N(G25))&gt;0,(N(D25)-N(E25)+N(F25)-N(G25)),0)</f>
        <v/>
      </c>
      <c r="I25" s="11">
        <f>IF((N(D25)-N(E25)+N(F25)-N(G25))&lt;0,-(N(D25)-N(E25)+N(F25)-N(G25)),0)</f>
        <v/>
      </c>
    </row>
    <row r="26">
      <c r="B26" s="12" t="n">
        <v>5500</v>
      </c>
      <c r="C26" s="13" t="inlineStr">
        <is>
          <t>Depreciation</t>
        </is>
      </c>
      <c r="D26" s="14" t="n">
        <v>7650</v>
      </c>
      <c r="E26" s="14" t="n"/>
      <c r="F26" s="15" t="n"/>
      <c r="G26" s="15" t="n"/>
      <c r="H26" s="16">
        <f>IF((N(D26)-N(E26)+N(F26)-N(G26))&gt;0,(N(D26)-N(E26)+N(F26)-N(G26)),0)</f>
        <v/>
      </c>
      <c r="I26" s="16">
        <f>IF((N(D26)-N(E26)+N(F26)-N(G26))&lt;0,-(N(D26)-N(E26)+N(F26)-N(G26)),0)</f>
        <v/>
      </c>
    </row>
    <row r="27">
      <c r="B27" s="7" t="n">
        <v>5600</v>
      </c>
      <c r="C27" s="8" t="inlineStr">
        <is>
          <t>Interest</t>
        </is>
      </c>
      <c r="D27" s="9" t="n">
        <v>1217</v>
      </c>
      <c r="E27" s="9" t="n"/>
      <c r="F27" s="10" t="n"/>
      <c r="G27" s="10" t="n"/>
      <c r="H27" s="11">
        <f>IF((N(D27)-N(E27)+N(F27)-N(G27))&gt;0,(N(D27)-N(E27)+N(F27)-N(G27)),0)</f>
        <v/>
      </c>
      <c r="I27" s="11">
        <f>IF((N(D27)-N(E27)+N(F27)-N(G27))&lt;0,-(N(D27)-N(E27)+N(F27)-N(G27)),0)</f>
        <v/>
      </c>
    </row>
    <row r="28">
      <c r="B28" s="17" t="n"/>
      <c r="C28" s="18" t="inlineStr">
        <is>
          <t>Totals</t>
        </is>
      </c>
      <c r="D28" s="19">
        <f>SUM(D7:D27)</f>
        <v/>
      </c>
      <c r="E28" s="19">
        <f>SUM(E7:E27)</f>
        <v/>
      </c>
      <c r="F28" s="19">
        <f>SUM(F7:F27)</f>
        <v/>
      </c>
      <c r="G28" s="19">
        <f>SUM(G7:G27)</f>
        <v/>
      </c>
      <c r="H28" s="19">
        <f>SUM(H7:H27)</f>
        <v/>
      </c>
      <c r="I28" s="19">
        <f>SUM(I7:I27)</f>
        <v/>
      </c>
    </row>
    <row r="30">
      <c r="B30" s="20" t="inlineStr">
        <is>
          <t>Diagnostics – read top to bottom</t>
        </is>
      </c>
      <c r="C30" s="21" t="n"/>
      <c r="D30" s="21" t="n"/>
      <c r="E30" s="21" t="n"/>
      <c r="F30" s="21" t="n"/>
      <c r="G30" s="21" t="n"/>
      <c r="H30" s="21" t="n"/>
      <c r="I30" s="21" t="n"/>
    </row>
    <row r="31">
      <c r="C31" s="22" t="inlineStr">
        <is>
          <t>Difference (ledger)</t>
        </is>
      </c>
      <c r="D31" s="23">
        <f>D28-E28</f>
        <v/>
      </c>
      <c r="E31" s="24">
        <f>IF(D31=0,"✓ Ledger balances agree","✗ Out of balance: work through the tests below")</f>
        <v/>
      </c>
    </row>
    <row r="32">
      <c r="C32" s="22" t="inlineStr">
        <is>
          <t>Adjustments balance?</t>
        </is>
      </c>
      <c r="D32" s="25">
        <f>IF(F28=G28,"Yes","No – off by "&amp;TEXT(F28-G28,"#,##0"))</f>
        <v/>
      </c>
    </row>
    <row r="33">
      <c r="C33" s="22" t="inlineStr">
        <is>
          <t>Difference (adjusted)</t>
        </is>
      </c>
      <c r="D33" s="23">
        <f>H28-I28</f>
        <v/>
      </c>
      <c r="E33" s="24">
        <f>IF(D33=0,"✓ Adjusted trial balance agrees: ready for statements","✗ Adjusted columns don't agree")</f>
        <v/>
      </c>
    </row>
    <row r="35">
      <c r="C35" s="26" t="inlineStr">
        <is>
          <t>Divisible by 9?</t>
        </is>
      </c>
      <c r="D35" s="26">
        <f>IF(D31=0,"–",IF(MOD(ROUND(ABS(D31)*100,0),9)=0,"Yes: look for swapped digits (transposition) or a slid decimal","No"))</f>
        <v/>
      </c>
      <c r="E35" s="27" t="n"/>
      <c r="F35" s="27" t="n"/>
      <c r="G35" s="27" t="n"/>
      <c r="H35" s="27" t="n"/>
      <c r="I35" s="27" t="n"/>
    </row>
    <row r="36">
      <c r="C36" s="26" t="inlineStr">
        <is>
          <t>Half the difference is a balance?</t>
        </is>
      </c>
      <c r="D36" s="26">
        <f>IF(D31=0,"–",IFERROR("Yes: "&amp;INDEX(C7:C27,MATCH(ABS(D31)/2,D7:D27,0))&amp;" may be on the wrong side",IFERROR("Yes: "&amp;INDEX(C7:C27,MATCH(ABS(D31)/2,E7:E27,0))&amp;" may be on the wrong side","No")))</f>
        <v/>
      </c>
      <c r="E36" s="27" t="n"/>
      <c r="F36" s="27" t="n"/>
      <c r="G36" s="27" t="n"/>
      <c r="H36" s="27" t="n"/>
      <c r="I36" s="27" t="n"/>
    </row>
    <row r="37">
      <c r="C37" s="26" t="inlineStr">
        <is>
          <t>Difference equals a balance?</t>
        </is>
      </c>
      <c r="D37" s="26">
        <f>IF(D31=0,"–",IFERROR("Yes: "&amp;INDEX(C7:C27,MATCH(ABS(D31),D7:D27,0))&amp;" may be listed twice or left out",IFERROR("Yes: "&amp;INDEX(C7:C27,MATCH(ABS(D31),E7:E27,0))&amp;" may be listed twice or left out","No")))</f>
        <v/>
      </c>
      <c r="E37" s="27" t="n"/>
      <c r="F37" s="27" t="n"/>
      <c r="G37" s="27" t="n"/>
      <c r="H37" s="27" t="n"/>
      <c r="I37" s="27" t="n"/>
    </row>
    <row r="38">
      <c r="C38" s="26" t="inlineStr">
        <is>
          <t>Round 10 / 100 / 1,000?</t>
        </is>
      </c>
      <c r="D38" s="26">
        <f>IF(D31=0,"–",IF(OR(ABS(D31)=10,ABS(D31)=100,ABS(D31)=1000,ABS(D31)=10000),"Yes: re-add the columns (carry error)","No"))</f>
        <v/>
      </c>
      <c r="E38" s="27" t="n"/>
      <c r="F38" s="27" t="n"/>
      <c r="G38" s="27" t="n"/>
      <c r="H38" s="27" t="n"/>
      <c r="I38" s="27" t="n"/>
    </row>
    <row r="39">
      <c r="C39" s="26" t="inlineStr">
        <is>
          <t>Larger side</t>
        </is>
      </c>
      <c r="D39" s="26">
        <f>IF(D31=0,"Balanced",IF(D31&gt;0,"Debits are higher","Credits are higher"))</f>
        <v/>
      </c>
      <c r="E39" s="27" t="n"/>
      <c r="F39" s="27" t="n"/>
      <c r="G39" s="27" t="n"/>
      <c r="H39" s="27" t="n"/>
      <c r="I39" s="27" t="n"/>
    </row>
  </sheetData>
  <mergeCells count="14">
    <mergeCell ref="B30:I30"/>
    <mergeCell ref="D38:I38"/>
    <mergeCell ref="B2:I2"/>
    <mergeCell ref="F5:G5"/>
    <mergeCell ref="D5:E5"/>
    <mergeCell ref="E32:I32"/>
    <mergeCell ref="D37:I37"/>
    <mergeCell ref="E33:I33"/>
    <mergeCell ref="B3:I3"/>
    <mergeCell ref="H5:I5"/>
    <mergeCell ref="D35:I35"/>
    <mergeCell ref="D36:I36"/>
    <mergeCell ref="E31:I31"/>
    <mergeCell ref="D39:I39"/>
  </mergeCells>
  <conditionalFormatting sqref="E31">
    <cfRule type="expression" priority="1" dxfId="0">
      <formula>LEFT(E31,1)="✗"</formula>
    </cfRule>
  </conditionalFormatting>
  <conditionalFormatting sqref="E33">
    <cfRule type="expression" priority="2" dxfId="0">
      <formula>LEFT(E33,1)="✗"</formula>
    </cfRule>
  </conditionalFormatting>
  <conditionalFormatting sqref="D35">
    <cfRule type="expression" priority="3" dxfId="1">
      <formula>LEFT($D35,3)="Yes"</formula>
    </cfRule>
  </conditionalFormatting>
  <conditionalFormatting sqref="D36">
    <cfRule type="expression" priority="4" dxfId="1">
      <formula>LEFT($D36,3)="Yes"</formula>
    </cfRule>
  </conditionalFormatting>
  <conditionalFormatting sqref="D37">
    <cfRule type="expression" priority="5" dxfId="1">
      <formula>LEFT($D37,3)="Yes"</formula>
    </cfRule>
  </conditionalFormatting>
  <conditionalFormatting sqref="D38">
    <cfRule type="expression" priority="6" dxfId="1">
      <formula>LEFT($D38,3)="Yes"</formula>
    </cfRule>
  </conditionalFormatting>
  <conditionalFormatting sqref="D39">
    <cfRule type="expression" priority="7" dxfId="1">
      <formula>LEFT($D39,3)="Yes"</formula>
    </cfRule>
  </conditionalFormatting>
  <pageMargins left="0.4" right="0.4" top="0.45" bottom="0.45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2026-10-23T12:30:26Z</dcterms:created>
  <dcterms:modified xmlns:dcterms="http://purl.org/dc/terms/" xmlns:xsi="http://www.w3.org/2001/XMLSchema-instance" xsi:type="dcterms:W3CDTF">2026-10-23T12:30:26Z</dcterms:modified>
</cp:coreProperties>
</file>