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  <sheet xmlns:r="http://schemas.openxmlformats.org/officeDocument/2006/relationships" name="Ratios" sheetId="2" state="visible" r:id="rId2"/>
  </sheets>
  <definedNames>
    <definedName name="_xlnm.Print_Area" localSheetId="0">'Balance Sheet'!$A$1:$G$50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#,##0;(#,##0);&quot;–&quot;"/>
    <numFmt numFmtId="167" formatCode="+#,##0;-#,##0;&quot;–&quot;"/>
    <numFmt numFmtId="168" formatCode="0.0%;-0.0%;&quot;–&quot;"/>
    <numFmt numFmtId="169" formatCode="0.00&quot;×&quot;"/>
  </numFmts>
  <fonts count="20">
    <font>
      <name val="Calibri"/>
      <family val="2"/>
      <color theme="1"/>
      <sz val="11"/>
      <scheme val="minor"/>
    </font>
    <font>
      <name val="Georgia"/>
      <b val="1"/>
      <color rgb="007A1F2B"/>
      <sz val="18"/>
    </font>
    <font>
      <name val="Georgia"/>
      <i val="1"/>
      <color rgb="002B2422"/>
      <sz val="12"/>
    </font>
    <font>
      <name val="Georgia"/>
      <color rgb="007D736C"/>
      <sz val="9.5"/>
    </font>
    <font>
      <name val="Georgia"/>
      <i val="1"/>
      <color rgb="007D736C"/>
      <sz val="8.5"/>
    </font>
    <font>
      <name val="Georgia"/>
      <b val="1"/>
      <color rgb="00FFFFFF"/>
      <sz val="10"/>
    </font>
    <font>
      <name val="Georgia"/>
      <b val="1"/>
      <color rgb="002B2422"/>
      <sz val="10"/>
    </font>
    <font>
      <name val="Georgia"/>
      <b val="1"/>
      <color rgb="002B2422"/>
      <sz val="12"/>
    </font>
    <font>
      <name val="Georgia"/>
      <b val="1"/>
      <color rgb="007A1F2B"/>
      <sz val="9.5"/>
    </font>
    <font>
      <name val="Georgia"/>
      <color rgb="002B2422"/>
      <sz val="10.5"/>
    </font>
    <font>
      <name val="Georgia"/>
      <color rgb="007D736C"/>
      <sz val="10"/>
    </font>
    <font>
      <name val="Georgia"/>
      <b val="1"/>
      <color rgb="002B2422"/>
      <sz val="10.5"/>
    </font>
    <font>
      <name val="Georgia"/>
      <b val="1"/>
      <color rgb="007D736C"/>
      <sz val="10"/>
    </font>
    <font>
      <name val="Georgia"/>
      <b val="1"/>
      <color rgb="007D736C"/>
      <sz val="9.5"/>
    </font>
    <font>
      <name val="Georgia"/>
      <b val="1"/>
      <color rgb="007A1F2B"/>
      <sz val="11"/>
    </font>
    <font>
      <name val="Georgia"/>
      <i val="1"/>
      <color rgb="007D736C"/>
      <sz val="9.5"/>
    </font>
    <font>
      <name val="Georgia"/>
      <b val="1"/>
      <color rgb="002B2422"/>
      <sz val="9.5"/>
    </font>
    <font>
      <name val="Georgia"/>
      <b val="1"/>
      <color rgb="007A1F2B"/>
      <sz val="16"/>
    </font>
    <font>
      <name val="Georgia"/>
      <i val="1"/>
      <color rgb="007D736C"/>
      <sz val="9"/>
    </font>
    <font>
      <name val="Georgia"/>
      <color rgb="002B2422"/>
      <sz val="9.5"/>
    </font>
  </fonts>
  <fills count="6">
    <fill>
      <patternFill/>
    </fill>
    <fill>
      <patternFill patternType="gray125"/>
    </fill>
    <fill>
      <patternFill patternType="solid">
        <fgColor rgb="007A1F2B"/>
      </patternFill>
    </fill>
    <fill>
      <patternFill patternType="solid">
        <fgColor rgb="00E9E4DA"/>
      </patternFill>
    </fill>
    <fill>
      <patternFill patternType="solid">
        <fgColor rgb="00F5F2EC"/>
      </patternFill>
    </fill>
    <fill>
      <patternFill patternType="solid">
        <fgColor rgb="003E7D4F"/>
      </patternFill>
    </fill>
  </fills>
  <borders count="5">
    <border>
      <left/>
      <right/>
      <top/>
      <bottom/>
      <diagonal/>
    </border>
    <border>
      <bottom style="medium">
        <color rgb="007A1F2B"/>
      </bottom>
    </border>
    <border>
      <bottom style="thin">
        <color rgb="00CFC6B8"/>
      </bottom>
    </border>
    <border>
      <top style="thin">
        <color rgb="002B2422"/>
      </top>
      <bottom style="thin">
        <color rgb="002B2422"/>
      </bottom>
    </border>
    <border>
      <top style="thin">
        <color rgb="002B2422"/>
      </top>
      <bottom style="double">
        <color rgb="007A1F2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indent="1"/>
    </xf>
    <xf numFmtId="165" fontId="5" fillId="2" borderId="0" applyAlignment="1" pivotButton="0" quotePrefix="0" xfId="0">
      <alignment horizontal="center" vertical="center" wrapText="1"/>
    </xf>
    <xf numFmtId="165" fontId="6" fillId="3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bottom" indent="1"/>
    </xf>
    <xf numFmtId="0" fontId="9" fillId="0" borderId="2" applyAlignment="1" pivotButton="0" quotePrefix="0" xfId="0">
      <alignment horizontal="left" vertical="center" indent="3"/>
    </xf>
    <xf numFmtId="166" fontId="9" fillId="4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167" fontId="10" fillId="0" borderId="2" applyAlignment="1" pivotButton="0" quotePrefix="0" xfId="0">
      <alignment horizontal="right" vertical="center"/>
    </xf>
    <xf numFmtId="168" fontId="3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left" vertical="center" indent="1"/>
    </xf>
    <xf numFmtId="166" fontId="11" fillId="0" borderId="3" applyAlignment="1" pivotButton="0" quotePrefix="0" xfId="0">
      <alignment horizontal="right" vertical="center"/>
    </xf>
    <xf numFmtId="167" fontId="12" fillId="0" borderId="3" applyAlignment="1" pivotButton="0" quotePrefix="0" xfId="0">
      <alignment horizontal="right" vertical="center"/>
    </xf>
    <xf numFmtId="168" fontId="13" fillId="0" borderId="3" applyAlignment="1" pivotButton="0" quotePrefix="0" xfId="0">
      <alignment horizontal="right" vertical="center"/>
    </xf>
    <xf numFmtId="0" fontId="14" fillId="3" borderId="4" applyAlignment="1" pivotButton="0" quotePrefix="0" xfId="0">
      <alignment horizontal="left" vertical="center" indent="1"/>
    </xf>
    <xf numFmtId="166" fontId="14" fillId="3" borderId="4" applyAlignment="1" pivotButton="0" quotePrefix="0" xfId="0">
      <alignment horizontal="right" vertical="center"/>
    </xf>
    <xf numFmtId="167" fontId="12" fillId="3" borderId="4" applyAlignment="1" pivotButton="0" quotePrefix="0" xfId="0">
      <alignment horizontal="right" vertical="center"/>
    </xf>
    <xf numFmtId="168" fontId="13" fillId="3" borderId="4" applyAlignment="1" pivotButton="0" quotePrefix="0" xfId="0">
      <alignment horizontal="right" vertical="center"/>
    </xf>
    <xf numFmtId="0" fontId="15" fillId="0" borderId="0" applyAlignment="1" pivotButton="0" quotePrefix="0" xfId="0">
      <alignment horizontal="left" vertical="center" indent="1"/>
    </xf>
    <xf numFmtId="166" fontId="16" fillId="0" borderId="0" applyAlignment="1" pivotButton="0" quotePrefix="0" xfId="0">
      <alignment horizontal="right" vertical="center"/>
    </xf>
    <xf numFmtId="0" fontId="5" fillId="5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left" vertical="center" indent="1"/>
    </xf>
    <xf numFmtId="0" fontId="18" fillId="0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indent="1"/>
    </xf>
    <xf numFmtId="166" fontId="14" fillId="4" borderId="2" applyAlignment="1" pivotButton="0" quotePrefix="0" xfId="0">
      <alignment horizontal="right" vertical="center"/>
    </xf>
    <xf numFmtId="0" fontId="19" fillId="0" borderId="2" applyAlignment="1" pivotButton="0" quotePrefix="0" xfId="0">
      <alignment vertical="center" wrapText="1" indent="1"/>
    </xf>
    <xf numFmtId="169" fontId="14" fillId="4" borderId="2" applyAlignment="1" pivotButton="0" quotePrefix="0" xfId="0">
      <alignment horizontal="right" vertical="center"/>
    </xf>
    <xf numFmtId="169" fontId="9" fillId="0" borderId="2" applyAlignment="1" pivotButton="0" quotePrefix="0" xfId="0">
      <alignment horizontal="right" vertical="center"/>
    </xf>
    <xf numFmtId="9" fontId="14" fillId="4" borderId="2" applyAlignment="1" pivotButton="0" quotePrefix="0" xfId="0">
      <alignment horizontal="right" vertical="center"/>
    </xf>
    <xf numFmtId="9" fontId="9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vertical="top" wrapText="1" indent="1"/>
    </xf>
  </cellXfs>
  <cellStyles count="1">
    <cellStyle name="Normal" xfId="0" builtinId="0" hidden="0"/>
  </cellStyles>
  <dxfs count="1">
    <dxf>
      <fill>
        <patternFill patternType="solid">
          <fgColor rgb="007A1F2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5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5" customWidth="1" min="3" max="3"/>
    <col width="15" customWidth="1" min="4" max="4"/>
    <col width="14" customWidth="1" min="5" max="5"/>
    <col width="10" customWidth="1" min="6" max="6"/>
    <col width="2" customWidth="1" min="7" max="7"/>
  </cols>
  <sheetData>
    <row r="2" ht="28" customHeight="1">
      <c r="B2" s="1" t="inlineStr">
        <is>
          <t>Fernhill Outdoor Supply LLC</t>
        </is>
      </c>
    </row>
    <row r="3">
      <c r="B3" s="2" t="inlineStr">
        <is>
          <t>Balance Sheet</t>
        </is>
      </c>
    </row>
    <row r="4">
      <c r="B4" s="3">
        <f>"As of "&amp;TEXT(C6,"mmmm d, yyyy")&amp;", compared with "&amp;TEXT(D6,"mmmm d, yyyy")</f>
        <v/>
      </c>
    </row>
    <row r="5" ht="6" customHeight="1">
      <c r="B5" s="4" t="n"/>
      <c r="C5" s="4" t="n"/>
      <c r="D5" s="4" t="n"/>
      <c r="E5" s="4" t="n"/>
      <c r="F5" s="4" t="n"/>
    </row>
    <row r="6" ht="22" customHeight="1">
      <c r="B6" s="5" t="inlineStr">
        <is>
          <t>US dollars</t>
        </is>
      </c>
      <c r="C6" s="6" t="n">
        <v>46295</v>
      </c>
      <c r="D6" s="7" t="n">
        <v>46022</v>
      </c>
      <c r="E6" s="8" t="inlineStr">
        <is>
          <t>Change</t>
        </is>
      </c>
      <c r="F6" s="8" t="inlineStr">
        <is>
          <t>%</t>
        </is>
      </c>
    </row>
    <row r="7" ht="22" customHeight="1">
      <c r="B7" s="9" t="inlineStr">
        <is>
          <t>ASSETS</t>
        </is>
      </c>
    </row>
    <row r="8" ht="20" customHeight="1">
      <c r="B8" s="10" t="inlineStr">
        <is>
          <t>CURRENT ASSETS</t>
        </is>
      </c>
    </row>
    <row r="9">
      <c r="B9" s="11" t="inlineStr">
        <is>
          <t>Cash and bank accounts</t>
        </is>
      </c>
      <c r="C9" s="12" t="n">
        <v>39360</v>
      </c>
      <c r="D9" s="13" t="n">
        <v>36900</v>
      </c>
      <c r="E9" s="14">
        <f>C9-D9</f>
        <v/>
      </c>
      <c r="F9" s="15">
        <f>IF(D9=0,"",E9/ABS(D9))</f>
        <v/>
      </c>
    </row>
    <row r="10">
      <c r="B10" s="11" t="inlineStr">
        <is>
          <t>Accounts receivable</t>
        </is>
      </c>
      <c r="C10" s="12" t="n">
        <v>31420</v>
      </c>
      <c r="D10" s="13" t="n">
        <v>27150</v>
      </c>
      <c r="E10" s="14">
        <f>C10-D10</f>
        <v/>
      </c>
      <c r="F10" s="15">
        <f>IF(D10=0,"",E10/ABS(D10))</f>
        <v/>
      </c>
    </row>
    <row r="11">
      <c r="B11" s="11" t="inlineStr">
        <is>
          <t>Inventory</t>
        </is>
      </c>
      <c r="C11" s="12" t="n">
        <v>86900</v>
      </c>
      <c r="D11" s="13" t="n">
        <v>71300</v>
      </c>
      <c r="E11" s="14">
        <f>C11-D11</f>
        <v/>
      </c>
      <c r="F11" s="15">
        <f>IF(D11=0,"",E11/ABS(D11))</f>
        <v/>
      </c>
    </row>
    <row r="12">
      <c r="B12" s="11" t="inlineStr">
        <is>
          <t>Prepaid expenses</t>
        </is>
      </c>
      <c r="C12" s="12" t="n">
        <v>4200</v>
      </c>
      <c r="D12" s="13" t="n">
        <v>3600</v>
      </c>
      <c r="E12" s="14">
        <f>C12-D12</f>
        <v/>
      </c>
      <c r="F12" s="15">
        <f>IF(D12=0,"",E12/ABS(D12))</f>
        <v/>
      </c>
    </row>
    <row r="13">
      <c r="B13" s="16" t="inlineStr">
        <is>
          <t>Total current assets</t>
        </is>
      </c>
      <c r="C13" s="17">
        <f>SUM(C9:C12)</f>
        <v/>
      </c>
      <c r="D13" s="17">
        <f>SUM(D9:D12)</f>
        <v/>
      </c>
      <c r="E13" s="18">
        <f>C13-D13</f>
        <v/>
      </c>
      <c r="F13" s="19">
        <f>IF(D13=0,"",E13/ABS(D13))</f>
        <v/>
      </c>
    </row>
    <row r="15" ht="20" customHeight="1">
      <c r="B15" s="10" t="inlineStr">
        <is>
          <t>FIXED ASSETS</t>
        </is>
      </c>
    </row>
    <row r="16">
      <c r="B16" s="11" t="inlineStr">
        <is>
          <t>Equipment and fixtures</t>
        </is>
      </c>
      <c r="C16" s="12" t="n">
        <v>62000</v>
      </c>
      <c r="D16" s="13" t="n">
        <v>58000</v>
      </c>
      <c r="E16" s="14">
        <f>C16-D16</f>
        <v/>
      </c>
      <c r="F16" s="15">
        <f>IF(D16=0,"",E16/ABS(D16))</f>
        <v/>
      </c>
    </row>
    <row r="17">
      <c r="B17" s="11" t="inlineStr">
        <is>
          <t>Vehicles</t>
        </is>
      </c>
      <c r="C17" s="12" t="n">
        <v>38500</v>
      </c>
      <c r="D17" s="13" t="n">
        <v>38500</v>
      </c>
      <c r="E17" s="14">
        <f>C17-D17</f>
        <v/>
      </c>
      <c r="F17" s="15">
        <f>IF(D17=0,"",E17/ABS(D17))</f>
        <v/>
      </c>
    </row>
    <row r="18">
      <c r="B18" s="11" t="inlineStr">
        <is>
          <t>Less: accumulated depreciation</t>
        </is>
      </c>
      <c r="C18" s="12" t="n">
        <v>-27650</v>
      </c>
      <c r="D18" s="13" t="n">
        <v>-19900</v>
      </c>
      <c r="E18" s="14">
        <f>C18-D18</f>
        <v/>
      </c>
      <c r="F18" s="15">
        <f>IF(D18=0,"",E18/ABS(D18))</f>
        <v/>
      </c>
    </row>
    <row r="19">
      <c r="B19" s="16" t="inlineStr">
        <is>
          <t>Net fixed assets</t>
        </is>
      </c>
      <c r="C19" s="17">
        <f>SUM(C16:C18)</f>
        <v/>
      </c>
      <c r="D19" s="17">
        <f>SUM(D16:D18)</f>
        <v/>
      </c>
      <c r="E19" s="18">
        <f>C19-D19</f>
        <v/>
      </c>
      <c r="F19" s="19">
        <f>IF(D19=0,"",E19/ABS(D19))</f>
        <v/>
      </c>
    </row>
    <row r="21" ht="20" customHeight="1">
      <c r="B21" s="10" t="inlineStr">
        <is>
          <t>OTHER ASSETS</t>
        </is>
      </c>
    </row>
    <row r="22">
      <c r="B22" s="11" t="inlineStr">
        <is>
          <t>Security deposits</t>
        </is>
      </c>
      <c r="C22" s="12" t="n">
        <v>3500</v>
      </c>
      <c r="D22" s="13" t="n">
        <v>3500</v>
      </c>
      <c r="E22" s="14">
        <f>C22-D22</f>
        <v/>
      </c>
      <c r="F22" s="15">
        <f>IF(D22=0,"",E22/ABS(D22))</f>
        <v/>
      </c>
    </row>
    <row r="23">
      <c r="B23" s="20" t="inlineStr">
        <is>
          <t>TOTAL ASSETS</t>
        </is>
      </c>
      <c r="C23" s="21">
        <f>C13+C19+C22</f>
        <v/>
      </c>
      <c r="D23" s="21">
        <f>D13+D19+D22</f>
        <v/>
      </c>
      <c r="E23" s="22">
        <f>C23-D23</f>
        <v/>
      </c>
      <c r="F23" s="23">
        <f>IF(D23=0,"",E23/ABS(D23))</f>
        <v/>
      </c>
    </row>
    <row r="25" ht="22" customHeight="1">
      <c r="B25" s="9" t="inlineStr">
        <is>
          <t>LIABILITIES AND OWNER'S EQUITY</t>
        </is>
      </c>
    </row>
    <row r="26" ht="20" customHeight="1">
      <c r="B26" s="10" t="inlineStr">
        <is>
          <t>CURRENT LIABILITIES</t>
        </is>
      </c>
    </row>
    <row r="27">
      <c r="B27" s="11" t="inlineStr">
        <is>
          <t>Accounts payable</t>
        </is>
      </c>
      <c r="C27" s="12" t="n">
        <v>29840</v>
      </c>
      <c r="D27" s="13" t="n">
        <v>24610</v>
      </c>
      <c r="E27" s="14">
        <f>C27-D27</f>
        <v/>
      </c>
      <c r="F27" s="15">
        <f>IF(D27=0,"",E27/ABS(D27))</f>
        <v/>
      </c>
    </row>
    <row r="28">
      <c r="B28" s="11" t="inlineStr">
        <is>
          <t>Business credit card</t>
        </is>
      </c>
      <c r="C28" s="12" t="n">
        <v>3215</v>
      </c>
      <c r="D28" s="13" t="n">
        <v>2480</v>
      </c>
      <c r="E28" s="14">
        <f>C28-D28</f>
        <v/>
      </c>
      <c r="F28" s="15">
        <f>IF(D28=0,"",E28/ABS(D28))</f>
        <v/>
      </c>
    </row>
    <row r="29">
      <c r="B29" s="11" t="inlineStr">
        <is>
          <t>Accrued wages</t>
        </is>
      </c>
      <c r="C29" s="12" t="n">
        <v>6480</v>
      </c>
      <c r="D29" s="13" t="n">
        <v>5900</v>
      </c>
      <c r="E29" s="14">
        <f>C29-D29</f>
        <v/>
      </c>
      <c r="F29" s="15">
        <f>IF(D29=0,"",E29/ABS(D29))</f>
        <v/>
      </c>
    </row>
    <row r="30">
      <c r="B30" s="11" t="inlineStr">
        <is>
          <t>Sales tax payable</t>
        </is>
      </c>
      <c r="C30" s="12" t="n">
        <v>4105</v>
      </c>
      <c r="D30" s="13" t="n">
        <v>3720</v>
      </c>
      <c r="E30" s="14">
        <f>C30-D30</f>
        <v/>
      </c>
      <c r="F30" s="15">
        <f>IF(D30=0,"",E30/ABS(D30))</f>
        <v/>
      </c>
    </row>
    <row r="31">
      <c r="B31" s="11" t="inlineStr">
        <is>
          <t>Current portion of bank loan</t>
        </is>
      </c>
      <c r="C31" s="12" t="n">
        <v>12000</v>
      </c>
      <c r="D31" s="13" t="n">
        <v>12000</v>
      </c>
      <c r="E31" s="14">
        <f>C31-D31</f>
        <v/>
      </c>
      <c r="F31" s="15">
        <f>IF(D31=0,"",E31/ABS(D31))</f>
        <v/>
      </c>
    </row>
    <row r="32">
      <c r="B32" s="16" t="inlineStr">
        <is>
          <t>Total current liabilities</t>
        </is>
      </c>
      <c r="C32" s="17">
        <f>SUM(C27:C31)</f>
        <v/>
      </c>
      <c r="D32" s="17">
        <f>SUM(D27:D31)</f>
        <v/>
      </c>
      <c r="E32" s="18">
        <f>C32-D32</f>
        <v/>
      </c>
      <c r="F32" s="19">
        <f>IF(D32=0,"",E32/ABS(D32))</f>
        <v/>
      </c>
    </row>
    <row r="34" ht="20" customHeight="1">
      <c r="B34" s="10" t="inlineStr">
        <is>
          <t>LONG-TERM LIABILITIES</t>
        </is>
      </c>
    </row>
    <row r="35">
      <c r="B35" s="11" t="inlineStr">
        <is>
          <t>Bank loan (less current portion)</t>
        </is>
      </c>
      <c r="C35" s="12" t="n">
        <v>54000</v>
      </c>
      <c r="D35" s="13" t="n">
        <v>63000</v>
      </c>
      <c r="E35" s="14">
        <f>C35-D35</f>
        <v/>
      </c>
      <c r="F35" s="15">
        <f>IF(D35=0,"",E35/ABS(D35))</f>
        <v/>
      </c>
    </row>
    <row r="36">
      <c r="B36" s="11" t="inlineStr">
        <is>
          <t>Loan from owner</t>
        </is>
      </c>
      <c r="C36" s="12" t="n">
        <v>15000</v>
      </c>
      <c r="D36" s="13" t="n">
        <v>15000</v>
      </c>
      <c r="E36" s="14">
        <f>C36-D36</f>
        <v/>
      </c>
      <c r="F36" s="15">
        <f>IF(D36=0,"",E36/ABS(D36))</f>
        <v/>
      </c>
    </row>
    <row r="37">
      <c r="B37" s="16" t="inlineStr">
        <is>
          <t>Total long-term liabilities</t>
        </is>
      </c>
      <c r="C37" s="17">
        <f>SUM(C35:C36)</f>
        <v/>
      </c>
      <c r="D37" s="17">
        <f>SUM(D35:D36)</f>
        <v/>
      </c>
      <c r="E37" s="18">
        <f>C37-D37</f>
        <v/>
      </c>
      <c r="F37" s="19">
        <f>IF(D37=0,"",E37/ABS(D37))</f>
        <v/>
      </c>
    </row>
    <row r="38">
      <c r="B38" s="16" t="inlineStr">
        <is>
          <t>Total liabilities</t>
        </is>
      </c>
      <c r="C38" s="17">
        <f>C32+C37</f>
        <v/>
      </c>
      <c r="D38" s="17">
        <f>D32+D37</f>
        <v/>
      </c>
      <c r="E38" s="18">
        <f>C38-D38</f>
        <v/>
      </c>
      <c r="F38" s="19">
        <f>IF(D38=0,"",E38/ABS(D38))</f>
        <v/>
      </c>
    </row>
    <row r="40" ht="20" customHeight="1">
      <c r="B40" s="10" t="inlineStr">
        <is>
          <t>OWNER'S EQUITY</t>
        </is>
      </c>
    </row>
    <row r="41">
      <c r="B41" s="11" t="inlineStr">
        <is>
          <t>Owner's capital contributed</t>
        </is>
      </c>
      <c r="C41" s="12" t="n">
        <v>60000</v>
      </c>
      <c r="D41" s="13" t="n">
        <v>60000</v>
      </c>
      <c r="E41" s="14">
        <f>C41-D41</f>
        <v/>
      </c>
      <c r="F41" s="15">
        <f>IF(D41=0,"",E41/ABS(D41))</f>
        <v/>
      </c>
    </row>
    <row r="42">
      <c r="B42" s="11" t="inlineStr">
        <is>
          <t>Retained earnings (start of year)</t>
        </is>
      </c>
      <c r="C42" s="12" t="n">
        <v>32340</v>
      </c>
      <c r="D42" s="13" t="n">
        <v>18520</v>
      </c>
      <c r="E42" s="14">
        <f>C42-D42</f>
        <v/>
      </c>
      <c r="F42" s="15">
        <f>IF(D42=0,"",E42/ABS(D42))</f>
        <v/>
      </c>
    </row>
    <row r="43">
      <c r="B43" s="11" t="inlineStr">
        <is>
          <t>Net income, year to date</t>
        </is>
      </c>
      <c r="C43" s="12" t="n">
        <v>39250</v>
      </c>
      <c r="D43" s="13" t="n">
        <v>37820</v>
      </c>
      <c r="E43" s="14">
        <f>C43-D43</f>
        <v/>
      </c>
      <c r="F43" s="15">
        <f>IF(D43=0,"",E43/ABS(D43))</f>
        <v/>
      </c>
    </row>
    <row r="44">
      <c r="B44" s="11" t="inlineStr">
        <is>
          <t>Less: owner's draws</t>
        </is>
      </c>
      <c r="C44" s="12" t="n">
        <v>-18000</v>
      </c>
      <c r="D44" s="13" t="n">
        <v>-24000</v>
      </c>
      <c r="E44" s="14">
        <f>C44-D44</f>
        <v/>
      </c>
      <c r="F44" s="15">
        <f>IF(D44=0,"",E44/ABS(D44))</f>
        <v/>
      </c>
    </row>
    <row r="45">
      <c r="B45" s="16" t="inlineStr">
        <is>
          <t>Total owner's equity</t>
        </is>
      </c>
      <c r="C45" s="17">
        <f>SUM(C41:C44)</f>
        <v/>
      </c>
      <c r="D45" s="17">
        <f>SUM(D41:D44)</f>
        <v/>
      </c>
      <c r="E45" s="18">
        <f>C45-D45</f>
        <v/>
      </c>
      <c r="F45" s="19">
        <f>IF(D45=0,"",E45/ABS(D45))</f>
        <v/>
      </c>
    </row>
    <row r="46">
      <c r="B46" s="20" t="inlineStr">
        <is>
          <t>TOTAL LIABILITIES AND EQUITY</t>
        </is>
      </c>
      <c r="C46" s="21">
        <f>C38+C45</f>
        <v/>
      </c>
      <c r="D46" s="21">
        <f>D38+D45</f>
        <v/>
      </c>
      <c r="E46" s="22">
        <f>C46-D46</f>
        <v/>
      </c>
      <c r="F46" s="23">
        <f>IF(D46=0,"",E46/ABS(D46))</f>
        <v/>
      </c>
    </row>
    <row r="48">
      <c r="B48" s="24" t="inlineStr">
        <is>
          <t>Check: assets minus liabilities and equity</t>
        </is>
      </c>
      <c r="C48" s="25">
        <f>ROUND(C23-C46,2)</f>
        <v/>
      </c>
      <c r="D48" s="25">
        <f>ROUND(D23-D46,2)</f>
        <v/>
      </c>
      <c r="E48" s="26">
        <f>IF(AND(C48=0,D48=0),"✓ Balanced","✗ Off by "&amp;TEXT(MAX(ABS(C48),ABS(D48)),"#,##0"))</f>
        <v/>
      </c>
    </row>
    <row r="50">
      <c r="B50" s="5" t="inlineStr">
        <is>
          <t>Prepared by: M. Castellanos (owner)   ·   Unaudited, for management use</t>
        </is>
      </c>
    </row>
  </sheetData>
  <mergeCells count="4">
    <mergeCell ref="B2:F2"/>
    <mergeCell ref="B4:F4"/>
    <mergeCell ref="E48:F48"/>
    <mergeCell ref="B3:F3"/>
  </mergeCells>
  <conditionalFormatting sqref="E48">
    <cfRule type="expression" priority="1" dxfId="0">
      <formula>LEFT($E$48,1)="✗"</formula>
    </cfRule>
  </conditionalFormatting>
  <pageMargins left="0.4" right="0.4" top="0.45" bottom="0.4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50" customWidth="1" min="5" max="5"/>
    <col width="2" customWidth="1" min="6" max="6"/>
    <col width="2" customWidth="1" min="7" max="7"/>
  </cols>
  <sheetData>
    <row r="2" ht="26" customHeight="1">
      <c r="B2" s="27" t="inlineStr">
        <is>
          <t>What the balance sheet is telling you</t>
        </is>
      </c>
    </row>
    <row r="3">
      <c r="B3" s="28" t="inlineStr">
        <is>
          <t>Every figure below is pulled from the Balance Sheet tab. Nothing to type here.</t>
        </is>
      </c>
    </row>
    <row r="4">
      <c r="B4" s="4" t="n"/>
      <c r="C4" s="4" t="n"/>
      <c r="D4" s="4" t="n"/>
      <c r="E4" s="4" t="n"/>
    </row>
    <row r="6">
      <c r="B6" s="29" t="inlineStr">
        <is>
          <t>Measure</t>
        </is>
      </c>
      <c r="C6" s="30" t="inlineStr">
        <is>
          <t>Sep 30, 2026</t>
        </is>
      </c>
      <c r="D6" s="8" t="inlineStr">
        <is>
          <t>Dec 31, 2025</t>
        </is>
      </c>
      <c r="E6" s="8" t="inlineStr">
        <is>
          <t>What it means now</t>
        </is>
      </c>
    </row>
    <row r="7" ht="34" customHeight="1">
      <c r="B7" s="31" t="inlineStr">
        <is>
          <t>Working capital</t>
        </is>
      </c>
      <c r="C7" s="32">
        <f>'Balance Sheet'!C13-'Balance Sheet'!C32</f>
        <v/>
      </c>
      <c r="D7" s="13">
        <f>'Balance Sheet'!D13-'Balance Sheet'!D32</f>
        <v/>
      </c>
      <c r="E7" s="33">
        <f>"$"&amp;TEXT(C7,"#,##0")&amp;" of short-term cushion after paying every bill due within a year."</f>
        <v/>
      </c>
    </row>
    <row r="8" ht="34" customHeight="1">
      <c r="B8" s="31" t="inlineStr">
        <is>
          <t>Current ratio</t>
        </is>
      </c>
      <c r="C8" s="34">
        <f>'Balance Sheet'!C13/'Balance Sheet'!C32</f>
        <v/>
      </c>
      <c r="D8" s="35">
        <f>'Balance Sheet'!D13/'Balance Sheet'!D32</f>
        <v/>
      </c>
      <c r="E8" s="33">
        <f>IF(C8&gt;=2,"Comfortable: ","")&amp;IF(C8&lt;1,"Warning: current bills exceed current assets. ","")&amp;TEXT(C8,"0.00")&amp;" dollars of current assets for every dollar due within a year."</f>
        <v/>
      </c>
    </row>
    <row r="9" ht="34" customHeight="1">
      <c r="B9" s="31" t="inlineStr">
        <is>
          <t>Quick ratio (cash + receivables)</t>
        </is>
      </c>
      <c r="C9" s="34">
        <f>('Balance Sheet'!C9+'Balance Sheet'!C10)/'Balance Sheet'!C32</f>
        <v/>
      </c>
      <c r="D9" s="35">
        <f>('Balance Sheet'!D9+'Balance Sheet'!D10)/'Balance Sheet'!D32</f>
        <v/>
      </c>
      <c r="E9" s="33">
        <f>IF(C9&lt;1,"Relies on selling inventory to pay current bills.","Could cover current bills without selling any inventory ("&amp;TEXT(C9,"0.00")&amp;"×).")</f>
        <v/>
      </c>
    </row>
    <row r="10" ht="34" customHeight="1">
      <c r="B10" s="31" t="inlineStr">
        <is>
          <t>Inventory share of current assets</t>
        </is>
      </c>
      <c r="C10" s="36">
        <f>'Balance Sheet'!C11/'Balance Sheet'!C13</f>
        <v/>
      </c>
      <c r="D10" s="37">
        <f>'Balance Sheet'!D11/'Balance Sheet'!D13</f>
        <v/>
      </c>
      <c r="E10" s="33">
        <f>IF(C10&gt;0.5,"More than half of current assets is stock on shelves. Watch slow movers.","Inventory is a moderate share of current assets.")</f>
        <v/>
      </c>
    </row>
    <row r="11" ht="34" customHeight="1">
      <c r="B11" s="31" t="inlineStr">
        <is>
          <t>Debt to equity</t>
        </is>
      </c>
      <c r="C11" s="34">
        <f>'Balance Sheet'!C38/'Balance Sheet'!C45</f>
        <v/>
      </c>
      <c r="D11" s="35">
        <f>'Balance Sheet'!D38/'Balance Sheet'!D45</f>
        <v/>
      </c>
      <c r="E11" s="33">
        <f>IF(C11&gt;2,"Heavily debt-funded.",IF(C11&gt;1,"Slightly more debt than owner money in the business.","Owner money exceeds debt."))&amp;" Was "&amp;TEXT(D11,"0.00")&amp;"× at year end."</f>
        <v/>
      </c>
    </row>
    <row r="12" ht="34" customHeight="1">
      <c r="B12" s="31" t="inlineStr">
        <is>
          <t>Equity share of assets</t>
        </is>
      </c>
      <c r="C12" s="36">
        <f>'Balance Sheet'!C45/'Balance Sheet'!C23</f>
        <v/>
      </c>
      <c r="D12" s="37">
        <f>'Balance Sheet'!D45/'Balance Sheet'!D23</f>
        <v/>
      </c>
      <c r="E12" s="33">
        <f>"The owner effectively owns "&amp;TEXT(C12,"0%")&amp;" of everything the business has."</f>
        <v/>
      </c>
    </row>
    <row r="14">
      <c r="B14" s="38" t="inlineStr">
        <is>
          <t>Rules of thumb vary by industry. A retailer carrying seasonal stock will look different from a consultancy with almost no inventory.</t>
        </is>
      </c>
    </row>
    <row r="15"/>
  </sheetData>
  <mergeCells count="3">
    <mergeCell ref="B14:E15"/>
    <mergeCell ref="B3:E3"/>
    <mergeCell ref="B2:E2"/>
  </mergeCell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Small Business Balance Sheet Template</dc:title>
  <dcterms:created xmlns:dcterms="http://purl.org/dc/terms/" xmlns:xsi="http://www.w3.org/2001/XMLSchema-instance" xsi:type="dcterms:W3CDTF">2026-10-17T13:14:13Z</dcterms:created>
  <dcterms:modified xmlns:dcterms="http://purl.org/dc/terms/" xmlns:xsi="http://www.w3.org/2001/XMLSchema-instance" xsi:type="dcterms:W3CDTF">2026-10-17T13:14:13Z</dcterms:modified>
</cp:coreProperties>
</file>