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M Schedule" sheetId="1" state="visible" r:id="rId1"/>
    <sheet xmlns:r="http://schemas.openxmlformats.org/officeDocument/2006/relationships" name="Maintenance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-mmm-yyyy"/>
    <numFmt numFmtId="165" formatCode="yyyy-mm-dd"/>
    <numFmt numFmtId="166" formatCode="dd-mmm-yy"/>
    <numFmt numFmtId="167" formatCode="0;[Red]-0"/>
    <numFmt numFmtId="168" formatCode="&quot;$&quot;#,##0"/>
    <numFmt numFmtId="169" formatCode="0.0"/>
  </numFmts>
  <fonts count="12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FFFFFF"/>
      <sz val="10"/>
    </font>
    <font>
      <b val="1"/>
      <color rgb="00000000"/>
      <sz val="10"/>
    </font>
    <font>
      <color rgb="00000000"/>
      <sz val="10"/>
    </font>
    <font>
      <b val="1"/>
      <color rgb="00F57C00"/>
      <sz val="12"/>
    </font>
    <font>
      <b val="1"/>
      <color rgb="0037474F"/>
      <sz val="12"/>
    </font>
    <font>
      <b val="1"/>
      <color rgb="00C62828"/>
      <sz val="12"/>
    </font>
    <font>
      <b val="1"/>
      <color rgb="00B8860B"/>
      <sz val="12"/>
    </font>
    <font>
      <b val="1"/>
      <color rgb="002E7D32"/>
      <sz val="12"/>
    </font>
    <font>
      <i val="1"/>
      <color rgb="00546E7A"/>
      <sz val="9"/>
    </font>
  </fonts>
  <fills count="8">
    <fill>
      <patternFill/>
    </fill>
    <fill>
      <patternFill patternType="gray125"/>
    </fill>
    <fill>
      <patternFill patternType="solid">
        <fgColor rgb="00263238"/>
      </patternFill>
    </fill>
    <fill>
      <patternFill patternType="solid">
        <fgColor rgb="00F57C00"/>
      </patternFill>
    </fill>
    <fill>
      <patternFill patternType="solid">
        <fgColor rgb="0037474F"/>
      </patternFill>
    </fill>
    <fill>
      <patternFill patternType="solid">
        <fgColor rgb="00FFFFFF"/>
      </patternFill>
    </fill>
    <fill>
      <patternFill patternType="solid">
        <fgColor rgb="00F5F7F8"/>
      </patternFill>
    </fill>
    <fill>
      <patternFill patternType="solid">
        <fgColor rgb="00ECEFF1"/>
      </patternFill>
    </fill>
  </fills>
  <borders count="6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  <border>
      <left/>
      <right/>
      <top style="thin">
        <color rgb="00B0BEC5"/>
      </top>
      <bottom/>
      <diagonal/>
    </border>
    <border>
      <left/>
      <right style="thin">
        <color rgb="00B0BEC5"/>
      </right>
      <top style="thin">
        <color rgb="00B0BEC5"/>
      </top>
      <bottom/>
      <diagonal/>
    </border>
    <border>
      <left/>
      <right style="thin">
        <color rgb="00B0BEC5"/>
      </right>
      <top style="thin">
        <color rgb="00B0BEC5"/>
      </top>
      <bottom style="thin">
        <color rgb="00B0BEC5"/>
      </bottom>
      <diagonal/>
    </border>
    <border>
      <left/>
      <right/>
      <top style="thin">
        <color rgb="00B0BEC5"/>
      </top>
      <bottom style="thin">
        <color rgb="00B0BEC5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0" borderId="0" pivotButton="0" quotePrefix="0" xfId="0"/>
    <xf numFmtId="164" fontId="0" fillId="0" borderId="0" applyAlignment="1" pivotButton="0" quotePrefix="0" xfId="0">
      <alignment horizontal="left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167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1" fontId="7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top" wrapText="1"/>
    </xf>
    <xf numFmtId="1" fontId="8" fillId="0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 wrapText="1"/>
    </xf>
    <xf numFmtId="1" fontId="10" fillId="0" borderId="1" applyAlignment="1" pivotButton="0" quotePrefix="0" xfId="0">
      <alignment horizontal="center" vertical="center" wrapText="1"/>
    </xf>
    <xf numFmtId="9" fontId="6" fillId="0" borderId="1" applyAlignment="1" pivotButton="0" quotePrefix="0" xfId="0">
      <alignment horizontal="center" vertical="center" wrapText="1"/>
    </xf>
    <xf numFmtId="169" fontId="5" fillId="5" borderId="1" applyAlignment="1" pivotButton="0" quotePrefix="0" xfId="0">
      <alignment horizontal="center" vertical="center" wrapText="1"/>
    </xf>
    <xf numFmtId="168" fontId="5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9" fontId="5" fillId="6" borderId="1" applyAlignment="1" pivotButton="0" quotePrefix="0" xfId="0">
      <alignment horizontal="center" vertical="center" wrapText="1"/>
    </xf>
    <xf numFmtId="168" fontId="5" fillId="6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5" pivotButton="0" quotePrefix="0" xfId="0"/>
    <xf numFmtId="169" fontId="3" fillId="2" borderId="1" applyAlignment="1" pivotButton="0" quotePrefix="0" xfId="0">
      <alignment horizontal="center" vertical="center" wrapText="1"/>
    </xf>
    <xf numFmtId="168" fontId="3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9" fontId="5" fillId="0" borderId="1" applyAlignment="1" pivotButton="0" quotePrefix="0" xfId="0">
      <alignment horizontal="center" vertical="center" wrapText="1"/>
    </xf>
    <xf numFmtId="168" fontId="5" fillId="0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b val="1"/>
        <color rgb="00FFFFFF"/>
      </font>
      <fill>
        <patternFill patternType="solid">
          <fgColor rgb="00F8696B"/>
        </patternFill>
      </fill>
    </dxf>
    <dxf>
      <fill>
        <patternFill patternType="solid">
          <fgColor rgb="00FFD966"/>
        </patternFill>
      </fill>
    </dxf>
    <dxf>
      <fill>
        <patternFill patternType="solid">
          <fgColor rgb="00A9D08E"/>
        </patternFill>
      </fill>
    </dxf>
    <dxf>
      <fill>
        <patternFill patternType="solid">
          <fgColor rgb="00FDE2E2"/>
        </patternFill>
      </fill>
    </dxf>
    <dxf>
      <fill>
        <patternFill patternType="solid">
          <fgColor rgb="00F8CBAD"/>
        </patternFill>
      </fill>
    </dxf>
    <dxf>
      <font>
        <b val="1"/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Maintenance Cost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'Maintenance Log'!D24</f>
            </strRef>
          </tx>
          <spPr>
            <a:solidFill xmlns:a="http://schemas.openxmlformats.org/drawingml/2006/main">
              <a:srgbClr val="F57C00"/>
            </a:solidFill>
            <a:ln xmlns:a="http://schemas.openxmlformats.org/drawingml/2006/main">
              <a:prstDash val="solid"/>
            </a:ln>
          </spPr>
          <cat>
            <numRef>
              <f>'Maintenance Log'!$A$25:$A$29</f>
            </numRef>
          </cat>
          <val>
            <numRef>
              <f>'Maintenance Log'!$D$25:$D$29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22</row>
      <rowOff>0</rowOff>
    </from>
    <ext cx="43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4" customWidth="1" min="3" max="3"/>
    <col width="27" customWidth="1" min="4" max="4"/>
    <col width="12" customWidth="1" min="5" max="5"/>
    <col width="10" customWidth="1" min="6" max="6"/>
    <col width="11" customWidth="1" min="7" max="7"/>
    <col width="11" customWidth="1" min="8" max="8"/>
    <col width="9" customWidth="1" min="9" max="9"/>
    <col width="13" customWidth="1" min="10" max="10"/>
    <col width="15" customWidth="1" min="11" max="11"/>
  </cols>
  <sheetData>
    <row r="1" ht="34" customHeight="1">
      <c r="A1" s="1" t="inlineStr">
        <is>
          <t>PREVENTIVE MAINTENANCE SCHEDULE &amp; TRACKER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4">
      <c r="A4" s="3" t="inlineStr">
        <is>
          <t>Facility / Site:</t>
        </is>
      </c>
      <c r="C4" t="inlineStr">
        <is>
          <t>Main Plant – Building A</t>
        </is>
      </c>
      <c r="G4" s="3" t="inlineStr">
        <is>
          <t>Prepared By:</t>
        </is>
      </c>
      <c r="I4" t="inlineStr">
        <is>
          <t>Maintenance Supervisor</t>
        </is>
      </c>
    </row>
    <row r="5">
      <c r="A5" s="3" t="inlineStr">
        <is>
          <t>Department:</t>
        </is>
      </c>
      <c r="C5" t="inlineStr">
        <is>
          <t>Production &amp; Facilities</t>
        </is>
      </c>
      <c r="G5" s="3" t="inlineStr">
        <is>
          <t>Today's Date:</t>
        </is>
      </c>
      <c r="I5" s="4">
        <f>TODAY()</f>
        <v/>
      </c>
    </row>
    <row r="7" ht="32" customHeight="1">
      <c r="A7" s="5" t="inlineStr">
        <is>
          <t>Asset ID</t>
        </is>
      </c>
      <c r="B7" s="5" t="inlineStr">
        <is>
          <t>Equipment / Asset</t>
        </is>
      </c>
      <c r="C7" s="5" t="inlineStr">
        <is>
          <t>Location</t>
        </is>
      </c>
      <c r="D7" s="5" t="inlineStr">
        <is>
          <t>Maintenance Task</t>
        </is>
      </c>
      <c r="E7" s="5" t="inlineStr">
        <is>
          <t>Type</t>
        </is>
      </c>
      <c r="F7" s="5" t="inlineStr">
        <is>
          <t>Frequency (Days)</t>
        </is>
      </c>
      <c r="G7" s="5" t="inlineStr">
        <is>
          <t>Last Done</t>
        </is>
      </c>
      <c r="H7" s="5" t="inlineStr">
        <is>
          <t>Next Due</t>
        </is>
      </c>
      <c r="I7" s="5" t="inlineStr">
        <is>
          <t>Days Left</t>
        </is>
      </c>
      <c r="J7" s="5" t="inlineStr">
        <is>
          <t>Status</t>
        </is>
      </c>
      <c r="K7" s="5" t="inlineStr">
        <is>
          <t>Assigned To</t>
        </is>
      </c>
    </row>
    <row r="8">
      <c r="A8" s="6" t="inlineStr">
        <is>
          <t>AC-01</t>
        </is>
      </c>
      <c r="B8" s="7" t="inlineStr">
        <is>
          <t>Air Compressor 1</t>
        </is>
      </c>
      <c r="C8" s="7" t="inlineStr">
        <is>
          <t>Plant Room</t>
        </is>
      </c>
      <c r="D8" s="7" t="inlineStr">
        <is>
          <t>Change oil &amp; air filter</t>
        </is>
      </c>
      <c r="E8" s="8" t="inlineStr">
        <is>
          <t>Preventive</t>
        </is>
      </c>
      <c r="F8" s="8" t="n">
        <v>90</v>
      </c>
      <c r="G8" s="9" t="n">
        <v>46213</v>
      </c>
      <c r="H8" s="9">
        <f>IF(OR(F8="",G8=""),"",G8+F8)</f>
        <v/>
      </c>
      <c r="I8" s="10">
        <f>IF(H8="","",H8-TODAY())</f>
        <v/>
      </c>
      <c r="J8" s="6">
        <f>IF(I8="","",IF(I8&lt;0,"OVERDUE",IF(I8&lt;=7,"Due Soon","On Schedule")))</f>
        <v/>
      </c>
      <c r="K8" s="7" t="inlineStr">
        <is>
          <t>J. Patel</t>
        </is>
      </c>
    </row>
    <row r="9">
      <c r="A9" s="11" t="inlineStr">
        <is>
          <t>BL-02</t>
        </is>
      </c>
      <c r="B9" s="12" t="inlineStr">
        <is>
          <t>Boiler 2</t>
        </is>
      </c>
      <c r="C9" s="12" t="inlineStr">
        <is>
          <t>Boiler House</t>
        </is>
      </c>
      <c r="D9" s="12" t="inlineStr">
        <is>
          <t>Burner inspection &amp; cleaning</t>
        </is>
      </c>
      <c r="E9" s="13" t="inlineStr">
        <is>
          <t>Inspection</t>
        </is>
      </c>
      <c r="F9" s="13" t="n">
        <v>30</v>
      </c>
      <c r="G9" s="14" t="n">
        <v>46285</v>
      </c>
      <c r="H9" s="14">
        <f>IF(OR(F9="",G9=""),"",G9+F9)</f>
        <v/>
      </c>
      <c r="I9" s="15">
        <f>IF(H9="","",H9-TODAY())</f>
        <v/>
      </c>
      <c r="J9" s="11">
        <f>IF(I9="","",IF(I9&lt;0,"OVERDUE",IF(I9&lt;=7,"Due Soon","On Schedule")))</f>
        <v/>
      </c>
      <c r="K9" s="12" t="inlineStr">
        <is>
          <t>M. Khan</t>
        </is>
      </c>
    </row>
    <row r="10">
      <c r="A10" s="6" t="inlineStr">
        <is>
          <t>FL-03</t>
        </is>
      </c>
      <c r="B10" s="7" t="inlineStr">
        <is>
          <t>Forklift FL-03</t>
        </is>
      </c>
      <c r="C10" s="7" t="inlineStr">
        <is>
          <t>Warehouse</t>
        </is>
      </c>
      <c r="D10" s="7" t="inlineStr">
        <is>
          <t>Lubrication &amp; brake check</t>
        </is>
      </c>
      <c r="E10" s="8" t="inlineStr">
        <is>
          <t>Lubrication</t>
        </is>
      </c>
      <c r="F10" s="8" t="n">
        <v>60</v>
      </c>
      <c r="G10" s="9" t="n">
        <v>46254</v>
      </c>
      <c r="H10" s="9">
        <f>IF(OR(F10="",G10=""),"",G10+F10)</f>
        <v/>
      </c>
      <c r="I10" s="10">
        <f>IF(H10="","",H10-TODAY())</f>
        <v/>
      </c>
      <c r="J10" s="6">
        <f>IF(I10="","",IF(I10&lt;0,"OVERDUE",IF(I10&lt;=7,"Due Soon","On Schedule")))</f>
        <v/>
      </c>
      <c r="K10" s="7" t="inlineStr">
        <is>
          <t>S. Lee</t>
        </is>
      </c>
    </row>
    <row r="11">
      <c r="A11" s="11" t="inlineStr">
        <is>
          <t>CV-04</t>
        </is>
      </c>
      <c r="B11" s="12" t="inlineStr">
        <is>
          <t>Conveyor Line 4</t>
        </is>
      </c>
      <c r="C11" s="12" t="inlineStr">
        <is>
          <t>Packing Area</t>
        </is>
      </c>
      <c r="D11" s="12" t="inlineStr">
        <is>
          <t>Belt tension &amp; alignment</t>
        </is>
      </c>
      <c r="E11" s="13" t="inlineStr">
        <is>
          <t>Preventive</t>
        </is>
      </c>
      <c r="F11" s="13" t="n">
        <v>30</v>
      </c>
      <c r="G11" s="14" t="n">
        <v>46267</v>
      </c>
      <c r="H11" s="14">
        <f>IF(OR(F11="",G11=""),"",G11+F11)</f>
        <v/>
      </c>
      <c r="I11" s="15">
        <f>IF(H11="","",H11-TODAY())</f>
        <v/>
      </c>
      <c r="J11" s="11">
        <f>IF(I11="","",IF(I11&lt;0,"OVERDUE",IF(I11&lt;=7,"Due Soon","On Schedule")))</f>
        <v/>
      </c>
      <c r="K11" s="12" t="inlineStr">
        <is>
          <t>J. Patel</t>
        </is>
      </c>
    </row>
    <row r="12">
      <c r="A12" s="6" t="inlineStr">
        <is>
          <t>GN-05</t>
        </is>
      </c>
      <c r="B12" s="7" t="inlineStr">
        <is>
          <t>Standby Generator</t>
        </is>
      </c>
      <c r="C12" s="7" t="inlineStr">
        <is>
          <t>Yard</t>
        </is>
      </c>
      <c r="D12" s="7" t="inlineStr">
        <is>
          <t>Load test &amp; battery check</t>
        </is>
      </c>
      <c r="E12" s="8" t="inlineStr">
        <is>
          <t>Inspection</t>
        </is>
      </c>
      <c r="F12" s="8" t="n">
        <v>30</v>
      </c>
      <c r="G12" s="9" t="n">
        <v>46295</v>
      </c>
      <c r="H12" s="9">
        <f>IF(OR(F12="",G12=""),"",G12+F12)</f>
        <v/>
      </c>
      <c r="I12" s="10">
        <f>IF(H12="","",H12-TODAY())</f>
        <v/>
      </c>
      <c r="J12" s="6">
        <f>IF(I12="","",IF(I12&lt;0,"OVERDUE",IF(I12&lt;=7,"Due Soon","On Schedule")))</f>
        <v/>
      </c>
      <c r="K12" s="7" t="inlineStr">
        <is>
          <t>Electrical Team</t>
        </is>
      </c>
    </row>
    <row r="13">
      <c r="A13" s="11" t="inlineStr">
        <is>
          <t>HV-06</t>
        </is>
      </c>
      <c r="B13" s="12" t="inlineStr">
        <is>
          <t>HVAC Unit 6</t>
        </is>
      </c>
      <c r="C13" s="12" t="inlineStr">
        <is>
          <t>Office Roof</t>
        </is>
      </c>
      <c r="D13" s="12" t="inlineStr">
        <is>
          <t>Replace filters, clean coils</t>
        </is>
      </c>
      <c r="E13" s="13" t="inlineStr">
        <is>
          <t>Preventive</t>
        </is>
      </c>
      <c r="F13" s="13" t="n">
        <v>90</v>
      </c>
      <c r="G13" s="14" t="n">
        <v>46235</v>
      </c>
      <c r="H13" s="14">
        <f>IF(OR(F13="",G13=""),"",G13+F13)</f>
        <v/>
      </c>
      <c r="I13" s="15">
        <f>IF(H13="","",H13-TODAY())</f>
        <v/>
      </c>
      <c r="J13" s="11">
        <f>IF(I13="","",IF(I13&lt;0,"OVERDUE",IF(I13&lt;=7,"Due Soon","On Schedule")))</f>
        <v/>
      </c>
      <c r="K13" s="12" t="inlineStr">
        <is>
          <t>Contractor</t>
        </is>
      </c>
    </row>
    <row r="14">
      <c r="A14" s="6" t="inlineStr">
        <is>
          <t>PM-07</t>
        </is>
      </c>
      <c r="B14" s="7" t="inlineStr">
        <is>
          <t>Water Pump 7</t>
        </is>
      </c>
      <c r="C14" s="7" t="inlineStr">
        <is>
          <t>Pump House</t>
        </is>
      </c>
      <c r="D14" s="7" t="inlineStr">
        <is>
          <t>Check seals &amp; vibration</t>
        </is>
      </c>
      <c r="E14" s="8" t="inlineStr">
        <is>
          <t>Inspection</t>
        </is>
      </c>
      <c r="F14" s="8" t="n">
        <v>60</v>
      </c>
      <c r="G14" s="9" t="n">
        <v>46290</v>
      </c>
      <c r="H14" s="9">
        <f>IF(OR(F14="",G14=""),"",G14+F14)</f>
        <v/>
      </c>
      <c r="I14" s="10">
        <f>IF(H14="","",H14-TODAY())</f>
        <v/>
      </c>
      <c r="J14" s="6">
        <f>IF(I14="","",IF(I14&lt;0,"OVERDUE",IF(I14&lt;=7,"Due Soon","On Schedule")))</f>
        <v/>
      </c>
      <c r="K14" s="7" t="inlineStr">
        <is>
          <t>M. Khan</t>
        </is>
      </c>
    </row>
    <row r="15">
      <c r="A15" s="11" t="inlineStr">
        <is>
          <t>SC-08</t>
        </is>
      </c>
      <c r="B15" s="12" t="inlineStr">
        <is>
          <t>Weighing Scale 8</t>
        </is>
      </c>
      <c r="C15" s="12" t="inlineStr">
        <is>
          <t>Dispatch</t>
        </is>
      </c>
      <c r="D15" s="12" t="inlineStr">
        <is>
          <t>Calibration</t>
        </is>
      </c>
      <c r="E15" s="13" t="inlineStr">
        <is>
          <t>Calibration</t>
        </is>
      </c>
      <c r="F15" s="13" t="n">
        <v>180</v>
      </c>
      <c r="G15" s="14" t="n">
        <v>46157</v>
      </c>
      <c r="H15" s="14">
        <f>IF(OR(F15="",G15=""),"",G15+F15)</f>
        <v/>
      </c>
      <c r="I15" s="15">
        <f>IF(H15="","",H15-TODAY())</f>
        <v/>
      </c>
      <c r="J15" s="11">
        <f>IF(I15="","",IF(I15&lt;0,"OVERDUE",IF(I15&lt;=7,"Due Soon","On Schedule")))</f>
        <v/>
      </c>
      <c r="K15" s="12" t="inlineStr">
        <is>
          <t>QA Lab</t>
        </is>
      </c>
    </row>
    <row r="16">
      <c r="A16" s="6" t="n"/>
      <c r="B16" s="7" t="n"/>
      <c r="C16" s="7" t="n"/>
      <c r="D16" s="7" t="n"/>
      <c r="E16" s="8" t="n"/>
      <c r="F16" s="8" t="n"/>
      <c r="G16" s="9" t="n"/>
      <c r="H16" s="9">
        <f>IF(OR(F16="",G16=""),"",G16+F16)</f>
        <v/>
      </c>
      <c r="I16" s="10">
        <f>IF(H16="","",H16-TODAY())</f>
        <v/>
      </c>
      <c r="J16" s="6">
        <f>IF(I16="","",IF(I16&lt;0,"OVERDUE",IF(I16&lt;=7,"Due Soon","On Schedule")))</f>
        <v/>
      </c>
      <c r="K16" s="7" t="n"/>
    </row>
    <row r="17">
      <c r="A17" s="11" t="n"/>
      <c r="B17" s="12" t="n"/>
      <c r="C17" s="12" t="n"/>
      <c r="D17" s="12" t="n"/>
      <c r="E17" s="13" t="n"/>
      <c r="F17" s="13" t="n"/>
      <c r="G17" s="14" t="n"/>
      <c r="H17" s="14">
        <f>IF(OR(F17="",G17=""),"",G17+F17)</f>
        <v/>
      </c>
      <c r="I17" s="15">
        <f>IF(H17="","",H17-TODAY())</f>
        <v/>
      </c>
      <c r="J17" s="11">
        <f>IF(I17="","",IF(I17&lt;0,"OVERDUE",IF(I17&lt;=7,"Due Soon","On Schedule")))</f>
        <v/>
      </c>
      <c r="K17" s="12" t="n"/>
    </row>
    <row r="18">
      <c r="A18" s="6" t="n"/>
      <c r="B18" s="7" t="n"/>
      <c r="C18" s="7" t="n"/>
      <c r="D18" s="7" t="n"/>
      <c r="E18" s="8" t="n"/>
      <c r="F18" s="8" t="n"/>
      <c r="G18" s="9" t="n"/>
      <c r="H18" s="9">
        <f>IF(OR(F18="",G18=""),"",G18+F18)</f>
        <v/>
      </c>
      <c r="I18" s="10">
        <f>IF(H18="","",H18-TODAY())</f>
        <v/>
      </c>
      <c r="J18" s="6">
        <f>IF(I18="","",IF(I18&lt;0,"OVERDUE",IF(I18&lt;=7,"Due Soon","On Schedule")))</f>
        <v/>
      </c>
      <c r="K18" s="7" t="n"/>
    </row>
    <row r="19">
      <c r="A19" s="11" t="n"/>
      <c r="B19" s="12" t="n"/>
      <c r="C19" s="12" t="n"/>
      <c r="D19" s="12" t="n"/>
      <c r="E19" s="13" t="n"/>
      <c r="F19" s="13" t="n"/>
      <c r="G19" s="14" t="n"/>
      <c r="H19" s="14">
        <f>IF(OR(F19="",G19=""),"",G19+F19)</f>
        <v/>
      </c>
      <c r="I19" s="15">
        <f>IF(H19="","",H19-TODAY())</f>
        <v/>
      </c>
      <c r="J19" s="11">
        <f>IF(I19="","",IF(I19&lt;0,"OVERDUE",IF(I19&lt;=7,"Due Soon","On Schedule")))</f>
        <v/>
      </c>
      <c r="K19" s="12" t="n"/>
    </row>
    <row r="20">
      <c r="A20" s="6" t="n"/>
      <c r="B20" s="7" t="n"/>
      <c r="C20" s="7" t="n"/>
      <c r="D20" s="7" t="n"/>
      <c r="E20" s="8" t="n"/>
      <c r="F20" s="8" t="n"/>
      <c r="G20" s="9" t="n"/>
      <c r="H20" s="9">
        <f>IF(OR(F20="",G20=""),"",G20+F20)</f>
        <v/>
      </c>
      <c r="I20" s="10">
        <f>IF(H20="","",H20-TODAY())</f>
        <v/>
      </c>
      <c r="J20" s="6">
        <f>IF(I20="","",IF(I20&lt;0,"OVERDUE",IF(I20&lt;=7,"Due Soon","On Schedule")))</f>
        <v/>
      </c>
      <c r="K20" s="7" t="n"/>
    </row>
    <row r="21">
      <c r="A21" s="11" t="n"/>
      <c r="B21" s="12" t="n"/>
      <c r="C21" s="12" t="n"/>
      <c r="D21" s="12" t="n"/>
      <c r="E21" s="13" t="n"/>
      <c r="F21" s="13" t="n"/>
      <c r="G21" s="14" t="n"/>
      <c r="H21" s="14">
        <f>IF(OR(F21="",G21=""),"",G21+F21)</f>
        <v/>
      </c>
      <c r="I21" s="15">
        <f>IF(H21="","",H21-TODAY())</f>
        <v/>
      </c>
      <c r="J21" s="11">
        <f>IF(I21="","",IF(I21&lt;0,"OVERDUE",IF(I21&lt;=7,"Due Soon","On Schedule")))</f>
        <v/>
      </c>
      <c r="K21" s="12" t="n"/>
    </row>
    <row r="23">
      <c r="A23" s="16" t="inlineStr">
        <is>
          <t>SCHEDULE SUMMARY</t>
        </is>
      </c>
    </row>
    <row r="24">
      <c r="A24" s="17" t="inlineStr">
        <is>
          <t>Total PM Tasks</t>
        </is>
      </c>
      <c r="B24" s="18" t="n"/>
      <c r="C24" s="19">
        <f>COUNTA(B8:B21)</f>
        <v/>
      </c>
      <c r="E24" s="20" t="inlineStr">
        <is>
          <t>How to use: enter the last service date and frequency for each task. Next due date, days left and status update automatically every day. Red rows are overdue, yellow are due within 7 days. Record completed work on the 'Maintenance Log' sheet.</t>
        </is>
      </c>
    </row>
    <row r="25">
      <c r="A25" s="17" t="inlineStr">
        <is>
          <t>Overdue</t>
        </is>
      </c>
      <c r="B25" s="18" t="n"/>
      <c r="C25" s="21">
        <f>COUNTIF(J8:J21,"OVERDUE")</f>
        <v/>
      </c>
    </row>
    <row r="26">
      <c r="A26" s="17" t="inlineStr">
        <is>
          <t>Due in Next 7 Days</t>
        </is>
      </c>
      <c r="B26" s="18" t="n"/>
      <c r="C26" s="22">
        <f>COUNTIF(J8:J21,"Due Soon")</f>
        <v/>
      </c>
    </row>
    <row r="27">
      <c r="A27" s="17" t="inlineStr">
        <is>
          <t>On Schedule</t>
        </is>
      </c>
      <c r="B27" s="18" t="n"/>
      <c r="C27" s="23">
        <f>COUNTIF(J8:J21,"On Schedule")</f>
        <v/>
      </c>
    </row>
    <row r="28">
      <c r="A28" s="17" t="inlineStr">
        <is>
          <t>PM Compliance %</t>
        </is>
      </c>
      <c r="B28" s="18" t="n"/>
      <c r="C28" s="24">
        <f>IFERROR(1-C25/C24,"")</f>
        <v/>
      </c>
    </row>
  </sheetData>
  <mergeCells count="15">
    <mergeCell ref="A4:B4"/>
    <mergeCell ref="G4:H4"/>
    <mergeCell ref="A26:B26"/>
    <mergeCell ref="A24:B24"/>
    <mergeCell ref="I4:J4"/>
    <mergeCell ref="C5:E5"/>
    <mergeCell ref="A25:B25"/>
    <mergeCell ref="A5:B5"/>
    <mergeCell ref="G5:H5"/>
    <mergeCell ref="C4:E4"/>
    <mergeCell ref="A28:B28"/>
    <mergeCell ref="I5:J5"/>
    <mergeCell ref="E24:K28"/>
    <mergeCell ref="A27:B27"/>
    <mergeCell ref="A1:K1"/>
  </mergeCells>
  <conditionalFormatting sqref="J8:J21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"On Schedule"</formula>
    </cfRule>
  </conditionalFormatting>
  <conditionalFormatting sqref="A8:I21">
    <cfRule type="expression" priority="4" dxfId="3">
      <formula>$J8="OVERDUE"</formula>
    </cfRule>
  </conditionalFormatting>
  <dataValidations count="1">
    <dataValidation sqref="E8 E9 E10 E11 E12 E13 E14 E15 E16 E17 E18 E19 E20 E21" showDropDown="0" showInputMessage="0" showErrorMessage="0" allowBlank="0" type="list">
      <formula1>"Preventive,Inspection,Lubrication,Calibration,Cleaning,Safety Check"</formula1>
    </dataValidation>
  </dataValidation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0" customWidth="1" min="4" max="4"/>
    <col width="12" customWidth="1" min="5" max="5"/>
    <col width="34" customWidth="1" min="6" max="6"/>
    <col width="13" customWidth="1" min="7" max="7"/>
    <col width="10" customWidth="1" min="8" max="8"/>
    <col width="10" customWidth="1" min="9" max="9"/>
    <col width="10" customWidth="1" min="10" max="10"/>
    <col width="11" customWidth="1" min="11" max="11"/>
    <col width="13" customWidth="1" min="12" max="12"/>
  </cols>
  <sheetData>
    <row r="1" ht="34" customHeight="1">
      <c r="A1" s="1" t="inlineStr">
        <is>
          <t>EQUIPMENT MAINTENANCE LOG &amp; COST REPORT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>
      <c r="A4" s="3" t="inlineStr">
        <is>
          <t>Reporting Month:</t>
        </is>
      </c>
      <c r="C4" t="inlineStr">
        <is>
          <t>September 2026</t>
        </is>
      </c>
    </row>
    <row r="6" ht="32" customHeight="1">
      <c r="A6" s="5" t="inlineStr">
        <is>
          <t>Date</t>
        </is>
      </c>
      <c r="B6" s="5" t="inlineStr">
        <is>
          <t>Work Order #</t>
        </is>
      </c>
      <c r="C6" s="5" t="inlineStr">
        <is>
          <t>Asset ID</t>
        </is>
      </c>
      <c r="D6" s="5" t="inlineStr">
        <is>
          <t>Equipment (auto)</t>
        </is>
      </c>
      <c r="E6" s="5" t="inlineStr">
        <is>
          <t>Type</t>
        </is>
      </c>
      <c r="F6" s="5" t="inlineStr">
        <is>
          <t>Description of Work</t>
        </is>
      </c>
      <c r="G6" s="5" t="inlineStr">
        <is>
          <t>Technician</t>
        </is>
      </c>
      <c r="H6" s="5" t="inlineStr">
        <is>
          <t>Downtime (Hrs)</t>
        </is>
      </c>
      <c r="I6" s="5" t="inlineStr">
        <is>
          <t>Parts Cost</t>
        </is>
      </c>
      <c r="J6" s="5" t="inlineStr">
        <is>
          <t>Labour Cost</t>
        </is>
      </c>
      <c r="K6" s="5" t="inlineStr">
        <is>
          <t>Total Cost</t>
        </is>
      </c>
      <c r="L6" s="5" t="inlineStr">
        <is>
          <t>Status</t>
        </is>
      </c>
    </row>
    <row r="7">
      <c r="A7" s="9" t="n">
        <v>46267</v>
      </c>
      <c r="B7" s="8" t="inlineStr">
        <is>
          <t>WO-1201</t>
        </is>
      </c>
      <c r="C7" s="8" t="inlineStr">
        <is>
          <t>CV-04</t>
        </is>
      </c>
      <c r="D7" s="7">
        <f>IF(C7="","",IFERROR(VLOOKUP(C7,'PM Schedule'!$A$8:$B$21,2,FALSE),"Not in schedule"))</f>
        <v/>
      </c>
      <c r="E7" s="8" t="inlineStr">
        <is>
          <t>Preventive</t>
        </is>
      </c>
      <c r="F7" s="7" t="inlineStr">
        <is>
          <t>Belt tension adjusted, rollers greased</t>
        </is>
      </c>
      <c r="G7" s="7" t="inlineStr">
        <is>
          <t>J. Patel</t>
        </is>
      </c>
      <c r="H7" s="25" t="n">
        <v>1</v>
      </c>
      <c r="I7" s="26" t="n">
        <v>0</v>
      </c>
      <c r="J7" s="26" t="n">
        <v>90</v>
      </c>
      <c r="K7" s="27">
        <f>IF(AND(I7="",J7=""),"",N(I7)+N(J7))</f>
        <v/>
      </c>
      <c r="L7" s="8" t="inlineStr">
        <is>
          <t>Completed</t>
        </is>
      </c>
    </row>
    <row r="8">
      <c r="A8" s="14" t="n">
        <v>46271</v>
      </c>
      <c r="B8" s="13" t="inlineStr">
        <is>
          <t>WO-1202</t>
        </is>
      </c>
      <c r="C8" s="13" t="inlineStr">
        <is>
          <t>AC-01</t>
        </is>
      </c>
      <c r="D8" s="12">
        <f>IF(C8="","",IFERROR(VLOOKUP(C8,'PM Schedule'!$A$8:$B$21,2,FALSE),"Not in schedule"))</f>
        <v/>
      </c>
      <c r="E8" s="13" t="inlineStr">
        <is>
          <t>Breakdown</t>
        </is>
      </c>
      <c r="F8" s="12" t="inlineStr">
        <is>
          <t>Pressure switch failed – replaced</t>
        </is>
      </c>
      <c r="G8" s="12" t="inlineStr">
        <is>
          <t>J. Patel</t>
        </is>
      </c>
      <c r="H8" s="28" t="n">
        <v>6.5</v>
      </c>
      <c r="I8" s="29" t="n">
        <v>185</v>
      </c>
      <c r="J8" s="29" t="n">
        <v>240</v>
      </c>
      <c r="K8" s="30">
        <f>IF(AND(I8="",J8=""),"",N(I8)+N(J8))</f>
        <v/>
      </c>
      <c r="L8" s="13" t="inlineStr">
        <is>
          <t>Completed</t>
        </is>
      </c>
    </row>
    <row r="9">
      <c r="A9" s="9" t="n">
        <v>46276</v>
      </c>
      <c r="B9" s="8" t="inlineStr">
        <is>
          <t>WO-1203</t>
        </is>
      </c>
      <c r="C9" s="8" t="inlineStr">
        <is>
          <t>FL-03</t>
        </is>
      </c>
      <c r="D9" s="7">
        <f>IF(C9="","",IFERROR(VLOOKUP(C9,'PM Schedule'!$A$8:$B$21,2,FALSE),"Not in schedule"))</f>
        <v/>
      </c>
      <c r="E9" s="8" t="inlineStr">
        <is>
          <t>Corrective</t>
        </is>
      </c>
      <c r="F9" s="7" t="inlineStr">
        <is>
          <t>Hydraulic hose leak repaired</t>
        </is>
      </c>
      <c r="G9" s="7" t="inlineStr">
        <is>
          <t>S. Lee</t>
        </is>
      </c>
      <c r="H9" s="25" t="n">
        <v>3</v>
      </c>
      <c r="I9" s="26" t="n">
        <v>120</v>
      </c>
      <c r="J9" s="26" t="n">
        <v>135</v>
      </c>
      <c r="K9" s="27">
        <f>IF(AND(I9="",J9=""),"",N(I9)+N(J9))</f>
        <v/>
      </c>
      <c r="L9" s="8" t="inlineStr">
        <is>
          <t>Completed</t>
        </is>
      </c>
    </row>
    <row r="10">
      <c r="A10" s="14" t="n">
        <v>46285</v>
      </c>
      <c r="B10" s="13" t="inlineStr">
        <is>
          <t>WO-1204</t>
        </is>
      </c>
      <c r="C10" s="13" t="inlineStr">
        <is>
          <t>BL-02</t>
        </is>
      </c>
      <c r="D10" s="12">
        <f>IF(C10="","",IFERROR(VLOOKUP(C10,'PM Schedule'!$A$8:$B$21,2,FALSE),"Not in schedule"))</f>
        <v/>
      </c>
      <c r="E10" s="13" t="inlineStr">
        <is>
          <t>Inspection</t>
        </is>
      </c>
      <c r="F10" s="12" t="inlineStr">
        <is>
          <t>Burner cleaned, flame test OK</t>
        </is>
      </c>
      <c r="G10" s="12" t="inlineStr">
        <is>
          <t>M. Khan</t>
        </is>
      </c>
      <c r="H10" s="28" t="n">
        <v>2</v>
      </c>
      <c r="I10" s="29" t="n">
        <v>0</v>
      </c>
      <c r="J10" s="29" t="n">
        <v>110</v>
      </c>
      <c r="K10" s="30">
        <f>IF(AND(I10="",J10=""),"",N(I10)+N(J10))</f>
        <v/>
      </c>
      <c r="L10" s="13" t="inlineStr">
        <is>
          <t>Completed</t>
        </is>
      </c>
    </row>
    <row r="11">
      <c r="A11" s="9" t="n">
        <v>46289</v>
      </c>
      <c r="B11" s="8" t="inlineStr">
        <is>
          <t>WO-1205</t>
        </is>
      </c>
      <c r="C11" s="8" t="inlineStr">
        <is>
          <t>HV-06</t>
        </is>
      </c>
      <c r="D11" s="7">
        <f>IF(C11="","",IFERROR(VLOOKUP(C11,'PM Schedule'!$A$8:$B$21,2,FALSE),"Not in schedule"))</f>
        <v/>
      </c>
      <c r="E11" s="8" t="inlineStr">
        <is>
          <t>Corrective</t>
        </is>
      </c>
      <c r="F11" s="7" t="inlineStr">
        <is>
          <t>Fan motor bearing noisy – parts ordered</t>
        </is>
      </c>
      <c r="G11" s="7" t="inlineStr">
        <is>
          <t>Contractor</t>
        </is>
      </c>
      <c r="H11" s="25" t="n">
        <v>0</v>
      </c>
      <c r="I11" s="26" t="n">
        <v>260</v>
      </c>
      <c r="J11" s="26" t="n">
        <v>180</v>
      </c>
      <c r="K11" s="27">
        <f>IF(AND(I11="",J11=""),"",N(I11)+N(J11))</f>
        <v/>
      </c>
      <c r="L11" s="8" t="inlineStr">
        <is>
          <t>Open</t>
        </is>
      </c>
    </row>
    <row r="12">
      <c r="A12" s="14" t="n">
        <v>46290</v>
      </c>
      <c r="B12" s="13" t="inlineStr">
        <is>
          <t>WO-1206</t>
        </is>
      </c>
      <c r="C12" s="13" t="inlineStr">
        <is>
          <t>PM-07</t>
        </is>
      </c>
      <c r="D12" s="12">
        <f>IF(C12="","",IFERROR(VLOOKUP(C12,'PM Schedule'!$A$8:$B$21,2,FALSE),"Not in schedule"))</f>
        <v/>
      </c>
      <c r="E12" s="13" t="inlineStr">
        <is>
          <t>Preventive</t>
        </is>
      </c>
      <c r="F12" s="12" t="inlineStr">
        <is>
          <t>Seal check, vibration within limits</t>
        </is>
      </c>
      <c r="G12" s="12" t="inlineStr">
        <is>
          <t>M. Khan</t>
        </is>
      </c>
      <c r="H12" s="28" t="n">
        <v>0.5</v>
      </c>
      <c r="I12" s="29" t="n">
        <v>0</v>
      </c>
      <c r="J12" s="29" t="n">
        <v>55</v>
      </c>
      <c r="K12" s="30">
        <f>IF(AND(I12="",J12=""),"",N(I12)+N(J12))</f>
        <v/>
      </c>
      <c r="L12" s="13" t="inlineStr">
        <is>
          <t>Completed</t>
        </is>
      </c>
    </row>
    <row r="13">
      <c r="A13" s="9" t="n"/>
      <c r="B13" s="8" t="n"/>
      <c r="C13" s="8" t="n"/>
      <c r="D13" s="7">
        <f>IF(C13="","",IFERROR(VLOOKUP(C13,'PM Schedule'!$A$8:$B$21,2,FALSE),"Not in schedule"))</f>
        <v/>
      </c>
      <c r="E13" s="8" t="n"/>
      <c r="F13" s="7" t="n"/>
      <c r="G13" s="7" t="n"/>
      <c r="H13" s="25" t="n"/>
      <c r="I13" s="26" t="n"/>
      <c r="J13" s="26" t="n"/>
      <c r="K13" s="27">
        <f>IF(AND(I13="",J13=""),"",N(I13)+N(J13))</f>
        <v/>
      </c>
      <c r="L13" s="8" t="n"/>
    </row>
    <row r="14">
      <c r="A14" s="14" t="n"/>
      <c r="B14" s="13" t="n"/>
      <c r="C14" s="13" t="n"/>
      <c r="D14" s="12">
        <f>IF(C14="","",IFERROR(VLOOKUP(C14,'PM Schedule'!$A$8:$B$21,2,FALSE),"Not in schedule"))</f>
        <v/>
      </c>
      <c r="E14" s="13" t="n"/>
      <c r="F14" s="12" t="n"/>
      <c r="G14" s="12" t="n"/>
      <c r="H14" s="28" t="n"/>
      <c r="I14" s="29" t="n"/>
      <c r="J14" s="29" t="n"/>
      <c r="K14" s="30">
        <f>IF(AND(I14="",J14=""),"",N(I14)+N(J14))</f>
        <v/>
      </c>
      <c r="L14" s="13" t="n"/>
    </row>
    <row r="15">
      <c r="A15" s="9" t="n"/>
      <c r="B15" s="8" t="n"/>
      <c r="C15" s="8" t="n"/>
      <c r="D15" s="7">
        <f>IF(C15="","",IFERROR(VLOOKUP(C15,'PM Schedule'!$A$8:$B$21,2,FALSE),"Not in schedule"))</f>
        <v/>
      </c>
      <c r="E15" s="8" t="n"/>
      <c r="F15" s="7" t="n"/>
      <c r="G15" s="7" t="n"/>
      <c r="H15" s="25" t="n"/>
      <c r="I15" s="26" t="n"/>
      <c r="J15" s="26" t="n"/>
      <c r="K15" s="27">
        <f>IF(AND(I15="",J15=""),"",N(I15)+N(J15))</f>
        <v/>
      </c>
      <c r="L15" s="8" t="n"/>
    </row>
    <row r="16">
      <c r="A16" s="14" t="n"/>
      <c r="B16" s="13" t="n"/>
      <c r="C16" s="13" t="n"/>
      <c r="D16" s="12">
        <f>IF(C16="","",IFERROR(VLOOKUP(C16,'PM Schedule'!$A$8:$B$21,2,FALSE),"Not in schedule"))</f>
        <v/>
      </c>
      <c r="E16" s="13" t="n"/>
      <c r="F16" s="12" t="n"/>
      <c r="G16" s="12" t="n"/>
      <c r="H16" s="28" t="n"/>
      <c r="I16" s="29" t="n"/>
      <c r="J16" s="29" t="n"/>
      <c r="K16" s="30">
        <f>IF(AND(I16="",J16=""),"",N(I16)+N(J16))</f>
        <v/>
      </c>
      <c r="L16" s="13" t="n"/>
    </row>
    <row r="17">
      <c r="A17" s="9" t="n"/>
      <c r="B17" s="8" t="n"/>
      <c r="C17" s="8" t="n"/>
      <c r="D17" s="7">
        <f>IF(C17="","",IFERROR(VLOOKUP(C17,'PM Schedule'!$A$8:$B$21,2,FALSE),"Not in schedule"))</f>
        <v/>
      </c>
      <c r="E17" s="8" t="n"/>
      <c r="F17" s="7" t="n"/>
      <c r="G17" s="7" t="n"/>
      <c r="H17" s="25" t="n"/>
      <c r="I17" s="26" t="n"/>
      <c r="J17" s="26" t="n"/>
      <c r="K17" s="27">
        <f>IF(AND(I17="",J17=""),"",N(I17)+N(J17))</f>
        <v/>
      </c>
      <c r="L17" s="8" t="n"/>
    </row>
    <row r="18">
      <c r="A18" s="14" t="n"/>
      <c r="B18" s="13" t="n"/>
      <c r="C18" s="13" t="n"/>
      <c r="D18" s="12">
        <f>IF(C18="","",IFERROR(VLOOKUP(C18,'PM Schedule'!$A$8:$B$21,2,FALSE),"Not in schedule"))</f>
        <v/>
      </c>
      <c r="E18" s="13" t="n"/>
      <c r="F18" s="12" t="n"/>
      <c r="G18" s="12" t="n"/>
      <c r="H18" s="28" t="n"/>
      <c r="I18" s="29" t="n"/>
      <c r="J18" s="29" t="n"/>
      <c r="K18" s="30">
        <f>IF(AND(I18="",J18=""),"",N(I18)+N(J18))</f>
        <v/>
      </c>
      <c r="L18" s="13" t="n"/>
    </row>
    <row r="19">
      <c r="A19" s="9" t="n"/>
      <c r="B19" s="8" t="n"/>
      <c r="C19" s="8" t="n"/>
      <c r="D19" s="7">
        <f>IF(C19="","",IFERROR(VLOOKUP(C19,'PM Schedule'!$A$8:$B$21,2,FALSE),"Not in schedule"))</f>
        <v/>
      </c>
      <c r="E19" s="8" t="n"/>
      <c r="F19" s="7" t="n"/>
      <c r="G19" s="7" t="n"/>
      <c r="H19" s="25" t="n"/>
      <c r="I19" s="26" t="n"/>
      <c r="J19" s="26" t="n"/>
      <c r="K19" s="27">
        <f>IF(AND(I19="",J19=""),"",N(I19)+N(J19))</f>
        <v/>
      </c>
      <c r="L19" s="8" t="n"/>
    </row>
    <row r="20">
      <c r="A20" s="14" t="n"/>
      <c r="B20" s="13" t="n"/>
      <c r="C20" s="13" t="n"/>
      <c r="D20" s="12">
        <f>IF(C20="","",IFERROR(VLOOKUP(C20,'PM Schedule'!$A$8:$B$21,2,FALSE),"Not in schedule"))</f>
        <v/>
      </c>
      <c r="E20" s="13" t="n"/>
      <c r="F20" s="12" t="n"/>
      <c r="G20" s="12" t="n"/>
      <c r="H20" s="28" t="n"/>
      <c r="I20" s="29" t="n"/>
      <c r="J20" s="29" t="n"/>
      <c r="K20" s="30">
        <f>IF(AND(I20="",J20=""),"",N(I20)+N(J20))</f>
        <v/>
      </c>
      <c r="L20" s="13" t="n"/>
    </row>
    <row r="21">
      <c r="A21" s="31" t="inlineStr">
        <is>
          <t>TOTAL</t>
        </is>
      </c>
      <c r="B21" s="32" t="n"/>
      <c r="C21" s="32" t="n"/>
      <c r="D21" s="32" t="n"/>
      <c r="E21" s="32" t="n"/>
      <c r="F21" s="32" t="n"/>
      <c r="G21" s="18" t="n"/>
      <c r="H21" s="33">
        <f>SUM(H7:H20)</f>
        <v/>
      </c>
      <c r="I21" s="34">
        <f>SUM(I7:I20)</f>
        <v/>
      </c>
      <c r="J21" s="34">
        <f>SUM(J7:J20)</f>
        <v/>
      </c>
      <c r="K21" s="34">
        <f>SUM(K7:K20)</f>
        <v/>
      </c>
      <c r="L21" s="35" t="n"/>
    </row>
    <row r="23">
      <c r="A23" s="16" t="inlineStr">
        <is>
          <t>COST &amp; DOWNTIME BY MAINTENANCE TYPE</t>
        </is>
      </c>
    </row>
    <row r="24">
      <c r="A24" s="5" t="inlineStr">
        <is>
          <t>Type</t>
        </is>
      </c>
      <c r="B24" s="5" t="inlineStr">
        <is>
          <t>Jobs</t>
        </is>
      </c>
      <c r="C24" s="5" t="inlineStr">
        <is>
          <t>Downtime (Hrs)</t>
        </is>
      </c>
      <c r="D24" s="5" t="inlineStr">
        <is>
          <t>Total Cost</t>
        </is>
      </c>
      <c r="E24" s="5" t="inlineStr">
        <is>
          <t>% of Cost</t>
        </is>
      </c>
    </row>
    <row r="25">
      <c r="A25" s="17" t="inlineStr">
        <is>
          <t>Preventive</t>
        </is>
      </c>
      <c r="B25" s="36">
        <f>COUNTIF($E$7:$E$20,A25)</f>
        <v/>
      </c>
      <c r="C25" s="37">
        <f>SUMIF($E$7:$E$20,A25,$H$7:$H$20)</f>
        <v/>
      </c>
      <c r="D25" s="38">
        <f>SUMIF($E$7:$E$20,A25,$K$7:$K$20)</f>
        <v/>
      </c>
      <c r="E25" s="39">
        <f>IFERROR(D25/$K$21,0)</f>
        <v/>
      </c>
    </row>
    <row r="26">
      <c r="A26" s="17" t="inlineStr">
        <is>
          <t>Corrective</t>
        </is>
      </c>
      <c r="B26" s="36">
        <f>COUNTIF($E$7:$E$20,A26)</f>
        <v/>
      </c>
      <c r="C26" s="37">
        <f>SUMIF($E$7:$E$20,A26,$H$7:$H$20)</f>
        <v/>
      </c>
      <c r="D26" s="38">
        <f>SUMIF($E$7:$E$20,A26,$K$7:$K$20)</f>
        <v/>
      </c>
      <c r="E26" s="39">
        <f>IFERROR(D26/$K$21,0)</f>
        <v/>
      </c>
    </row>
    <row r="27">
      <c r="A27" s="17" t="inlineStr">
        <is>
          <t>Breakdown</t>
        </is>
      </c>
      <c r="B27" s="36">
        <f>COUNTIF($E$7:$E$20,A27)</f>
        <v/>
      </c>
      <c r="C27" s="37">
        <f>SUMIF($E$7:$E$20,A27,$H$7:$H$20)</f>
        <v/>
      </c>
      <c r="D27" s="38">
        <f>SUMIF($E$7:$E$20,A27,$K$7:$K$20)</f>
        <v/>
      </c>
      <c r="E27" s="39">
        <f>IFERROR(D27/$K$21,0)</f>
        <v/>
      </c>
    </row>
    <row r="28">
      <c r="A28" s="17" t="inlineStr">
        <is>
          <t>Inspection</t>
        </is>
      </c>
      <c r="B28" s="36">
        <f>COUNTIF($E$7:$E$20,A28)</f>
        <v/>
      </c>
      <c r="C28" s="37">
        <f>SUMIF($E$7:$E$20,A28,$H$7:$H$20)</f>
        <v/>
      </c>
      <c r="D28" s="38">
        <f>SUMIF($E$7:$E$20,A28,$K$7:$K$20)</f>
        <v/>
      </c>
      <c r="E28" s="39">
        <f>IFERROR(D28/$K$21,0)</f>
        <v/>
      </c>
    </row>
    <row r="29">
      <c r="A29" s="17" t="inlineStr">
        <is>
          <t>Calibration</t>
        </is>
      </c>
      <c r="B29" s="36">
        <f>COUNTIF($E$7:$E$20,A29)</f>
        <v/>
      </c>
      <c r="C29" s="37">
        <f>SUMIF($E$7:$E$20,A29,$H$7:$H$20)</f>
        <v/>
      </c>
      <c r="D29" s="38">
        <f>SUMIF($E$7:$E$20,A29,$K$7:$K$20)</f>
        <v/>
      </c>
      <c r="E29" s="39">
        <f>IFERROR(D29/$K$21,0)</f>
        <v/>
      </c>
    </row>
  </sheetData>
  <mergeCells count="2">
    <mergeCell ref="A21:G21"/>
    <mergeCell ref="A1:L1"/>
  </mergeCells>
  <conditionalFormatting sqref="L7:L20">
    <cfRule type="cellIs" priority="1" operator="equal" dxfId="2">
      <formula>"Completed"</formula>
    </cfRule>
    <cfRule type="cellIs" priority="2" operator="equal" dxfId="4">
      <formula>"Open"</formula>
    </cfRule>
    <cfRule type="cellIs" priority="3" operator="equal" dxfId="1">
      <formula>"Waiting Parts"</formula>
    </cfRule>
  </conditionalFormatting>
  <conditionalFormatting sqref="E7:E20">
    <cfRule type="cellIs" priority="4" operator="equal" dxfId="5">
      <formula>"Breakdown"</formula>
    </cfRule>
  </conditionalFormatting>
  <dataValidations count="2">
    <dataValidation sqref="E7 E8 E9 E10 E11 E12 E13 E14 E15 E16 E17 E18 E19 E20" showDropDown="0" showInputMessage="0" showErrorMessage="0" allowBlank="0" type="list">
      <formula1>"Preventive,Corrective,Breakdown,Inspection,Calibration"</formula1>
    </dataValidation>
    <dataValidation sqref="L7 L8 L9 L10 L11 L12 L13 L14 L15 L16 L17 L18 L19 L20" showDropDown="0" showInputMessage="0" showErrorMessage="0" allowBlank="0" type="list">
      <formula1>"Open,In Progress,Waiting Parts,Completed"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2026-10-03T06:04:31Z</dcterms:created>
  <dcterms:modified xmlns:dcterms="http://purl.org/dc/terms/" xmlns:xsi="http://www.w3.org/2001/XMLSchema-instance" xsi:type="dcterms:W3CDTF">2026-10-03T06:04:31Z</dcterms:modified>
</cp:coreProperties>
</file>