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Tracker" sheetId="1" state="visible" r:id="rId1"/>
    <sheet xmlns:r="http://schemas.openxmlformats.org/officeDocument/2006/relationships" name="By Client" sheetId="2" state="visible" r:id="rId2"/>
  </sheets>
  <definedNames>
    <definedName name="_xlnm.Print_Area" localSheetId="0">'Invoice Tracker'!$A$1:$N$30</definedName>
    <definedName name="_xlnm.Print_Area" localSheetId="1">'By Client'!$A$1:$H$12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 mmm yyyy"/>
    <numFmt numFmtId="166" formatCode="&quot;$&quot;#,##0"/>
    <numFmt numFmtId="167" formatCode="0&quot; days&quot;"/>
    <numFmt numFmtId="168" formatCode="d mmm"/>
    <numFmt numFmtId="169" formatCode="#,##0.00;-#,##0.00;&quot;&quot;"/>
    <numFmt numFmtId="170" formatCode="#,##0.00;-#,##0.00;&quot;–&quot;"/>
    <numFmt numFmtId="171" formatCode="#,##0;-#,##0;&quot;–&quot;"/>
  </numFmts>
  <fonts count="22">
    <font>
      <name val="Calibri"/>
      <family val="2"/>
      <color theme="1"/>
      <sz val="11"/>
      <scheme val="minor"/>
    </font>
    <font>
      <name val="Trebuchet MS"/>
      <b val="1"/>
      <color rgb="00FFFFFF"/>
      <sz val="22"/>
    </font>
    <font>
      <name val="Trebuchet MS"/>
      <color rgb="00C9D6E8"/>
      <sz val="10"/>
    </font>
    <font>
      <name val="Trebuchet MS"/>
      <b val="1"/>
      <color rgb="00F4B23E"/>
      <sz val="9"/>
    </font>
    <font>
      <name val="Trebuchet MS"/>
      <b val="1"/>
      <color rgb="0026405F"/>
      <sz val="13"/>
    </font>
    <font>
      <name val="Trebuchet MS"/>
      <i val="1"/>
      <color rgb="00C9D6E8"/>
      <sz val="8"/>
    </font>
    <font>
      <name val="Trebuchet MS"/>
      <b val="1"/>
      <color rgb="00687487"/>
      <sz val="8"/>
    </font>
    <font>
      <name val="Trebuchet MS"/>
      <b val="1"/>
      <color rgb="0026405F"/>
      <sz val="15"/>
    </font>
    <font>
      <name val="Trebuchet MS"/>
      <b val="1"/>
      <color rgb="00B53A2E"/>
      <sz val="15"/>
    </font>
    <font>
      <name val="Trebuchet MS"/>
      <b val="1"/>
      <color rgb="0026405F"/>
      <sz val="11"/>
    </font>
    <font>
      <name val="Trebuchet MS"/>
      <b val="1"/>
      <color rgb="00FFFFFF"/>
      <sz val="9"/>
    </font>
    <font>
      <name val="Trebuchet MS"/>
      <b val="1"/>
      <color rgb="0026405F"/>
      <sz val="9.5"/>
    </font>
    <font>
      <name val="Trebuchet MS"/>
      <color rgb="001E2733"/>
      <sz val="9.5"/>
    </font>
    <font>
      <name val="Trebuchet MS"/>
      <color rgb="00687487"/>
      <sz val="9.5"/>
    </font>
    <font>
      <name val="Trebuchet MS"/>
      <b val="1"/>
      <color rgb="001E2733"/>
      <sz val="9.5"/>
    </font>
    <font>
      <name val="Trebuchet MS"/>
      <b val="1"/>
      <color rgb="001E2733"/>
      <sz val="9"/>
    </font>
    <font>
      <name val="Trebuchet MS"/>
      <b val="1"/>
      <color rgb="0026405F"/>
      <sz val="18"/>
    </font>
    <font>
      <name val="Trebuchet MS"/>
      <i val="1"/>
      <color rgb="00687487"/>
      <sz val="9.5"/>
    </font>
    <font>
      <name val="Trebuchet MS"/>
      <color rgb="001E2733"/>
      <sz val="10"/>
    </font>
    <font>
      <name val="Trebuchet MS"/>
      <b val="1"/>
      <color rgb="001E2733"/>
      <sz val="10"/>
    </font>
    <font>
      <name val="Trebuchet MS"/>
      <b val="1"/>
      <color rgb="00B53A2E"/>
      <sz val="10"/>
    </font>
    <font>
      <name val="Trebuchet MS"/>
      <b val="1"/>
      <color rgb="0026405F"/>
      <sz val="10"/>
    </font>
  </fonts>
  <fills count="7">
    <fill>
      <patternFill/>
    </fill>
    <fill>
      <patternFill patternType="gray125"/>
    </fill>
    <fill>
      <patternFill patternType="solid">
        <fgColor rgb="003C5A82"/>
      </patternFill>
    </fill>
    <fill>
      <patternFill patternType="solid">
        <fgColor rgb="00F4B23E"/>
      </patternFill>
    </fill>
    <fill>
      <patternFill patternType="solid">
        <fgColor rgb="00E9EEF5"/>
      </patternFill>
    </fill>
    <fill>
      <patternFill patternType="solid">
        <fgColor rgb="0026405F"/>
      </patternFill>
    </fill>
    <fill>
      <patternFill patternType="solid">
        <fgColor rgb="00FDF1DA"/>
      </patternFill>
    </fill>
  </fills>
  <borders count="3">
    <border>
      <left/>
      <right/>
      <top/>
      <bottom/>
      <diagonal/>
    </border>
    <border>
      <bottom style="thick">
        <color rgb="00F4B23E"/>
      </bottom>
    </border>
    <border>
      <bottom style="thin">
        <color rgb="00D3DAE4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bottom" wrapText="1" indent="1"/>
    </xf>
    <xf numFmtId="0" fontId="0" fillId="2" borderId="0" pivotButton="0" quotePrefix="0" xfId="0"/>
    <xf numFmtId="0" fontId="3" fillId="2" borderId="0" applyAlignment="1" pivotButton="0" quotePrefix="0" xfId="0">
      <alignment horizontal="right" vertical="bottom" wrapText="1"/>
    </xf>
    <xf numFmtId="165" fontId="4" fillId="3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 vertical="top" wrapText="1" indent="1"/>
    </xf>
    <xf numFmtId="0" fontId="5" fillId="2" borderId="0" applyAlignment="1" pivotButton="0" quotePrefix="0" xfId="0">
      <alignment horizontal="right" vertical="top" wrapText="1"/>
    </xf>
    <xf numFmtId="0" fontId="6" fillId="4" borderId="0" applyAlignment="1" pivotButton="0" quotePrefix="0" xfId="0">
      <alignment horizontal="left" vertical="bottom" wrapText="1" indent="1"/>
    </xf>
    <xf numFmtId="0" fontId="0" fillId="4" borderId="0" pivotButton="0" quotePrefix="0" xfId="0"/>
    <xf numFmtId="166" fontId="7" fillId="4" borderId="1" applyAlignment="1" pivotButton="0" quotePrefix="0" xfId="0">
      <alignment horizontal="left" vertical="center" wrapText="1" indent="1"/>
    </xf>
    <xf numFmtId="0" fontId="0" fillId="4" borderId="1" pivotButton="0" quotePrefix="0" xfId="0"/>
    <xf numFmtId="166" fontId="8" fillId="4" borderId="1" applyAlignment="1" pivotButton="0" quotePrefix="0" xfId="0">
      <alignment horizontal="left" vertical="center" wrapText="1" indent="1"/>
    </xf>
    <xf numFmtId="1" fontId="8" fillId="4" borderId="1" applyAlignment="1" pivotButton="0" quotePrefix="0" xfId="0">
      <alignment horizontal="left" vertical="center" wrapText="1" indent="1"/>
    </xf>
    <xf numFmtId="167" fontId="7" fillId="4" borderId="1" applyAlignment="1" pivotButton="0" quotePrefix="0" xfId="0">
      <alignment horizontal="left" vertical="center" wrapText="1" indent="1"/>
    </xf>
    <xf numFmtId="0" fontId="9" fillId="4" borderId="1" applyAlignment="1" pivotButton="0" quotePrefix="0" xfId="0">
      <alignment horizontal="left" vertical="center" wrapText="1" indent="1"/>
    </xf>
    <xf numFmtId="0" fontId="10" fillId="5" borderId="0" applyAlignment="1" pivotButton="0" quotePrefix="0" xfId="0">
      <alignment horizontal="center" vertical="center" wrapText="1"/>
    </xf>
    <xf numFmtId="0" fontId="10" fillId="5" borderId="0" applyAlignment="1" pivotButton="0" quotePrefix="0" xfId="0">
      <alignment horizontal="left" vertical="center" wrapText="1" indent="1"/>
    </xf>
    <xf numFmtId="0" fontId="11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 wrapText="1" indent="1"/>
    </xf>
    <xf numFmtId="168" fontId="12" fillId="0" borderId="2" applyAlignment="1" pivotButton="0" quotePrefix="0" xfId="0">
      <alignment horizontal="center" vertical="center" wrapText="1"/>
    </xf>
    <xf numFmtId="1" fontId="13" fillId="0" borderId="2" applyAlignment="1" pivotButton="0" quotePrefix="0" xfId="0">
      <alignment horizontal="center" vertical="center" wrapText="1"/>
    </xf>
    <xf numFmtId="4" fontId="12" fillId="0" borderId="2" applyAlignment="1" pivotButton="0" quotePrefix="0" xfId="0">
      <alignment horizontal="right" vertical="center" wrapText="1"/>
    </xf>
    <xf numFmtId="169" fontId="12" fillId="0" borderId="2" applyAlignment="1" pivotButton="0" quotePrefix="0" xfId="0">
      <alignment horizontal="right" vertical="center" wrapText="1"/>
    </xf>
    <xf numFmtId="170" fontId="14" fillId="0" borderId="2" applyAlignment="1" pivotButton="0" quotePrefix="0" xfId="0">
      <alignment horizontal="right" vertical="center" wrapText="1"/>
    </xf>
    <xf numFmtId="0" fontId="15" fillId="0" borderId="2" applyAlignment="1" pivotButton="0" quotePrefix="0" xfId="0">
      <alignment horizontal="center" vertical="center" wrapText="1"/>
    </xf>
    <xf numFmtId="1" fontId="14" fillId="0" borderId="2" applyAlignment="1" pivotButton="0" quotePrefix="0" xfId="0">
      <alignment horizontal="center" vertical="center" wrapText="1"/>
    </xf>
    <xf numFmtId="0" fontId="11" fillId="4" borderId="2" applyAlignment="1" pivotButton="0" quotePrefix="0" xfId="0">
      <alignment horizontal="center" vertical="center" wrapText="1"/>
    </xf>
    <xf numFmtId="0" fontId="12" fillId="4" borderId="2" applyAlignment="1" pivotButton="0" quotePrefix="0" xfId="0">
      <alignment horizontal="left" vertical="center" wrapText="1" indent="1"/>
    </xf>
    <xf numFmtId="168" fontId="12" fillId="4" borderId="2" applyAlignment="1" pivotButton="0" quotePrefix="0" xfId="0">
      <alignment horizontal="center" vertical="center" wrapText="1"/>
    </xf>
    <xf numFmtId="1" fontId="13" fillId="4" borderId="2" applyAlignment="1" pivotButton="0" quotePrefix="0" xfId="0">
      <alignment horizontal="center" vertical="center" wrapText="1"/>
    </xf>
    <xf numFmtId="4" fontId="12" fillId="4" borderId="2" applyAlignment="1" pivotButton="0" quotePrefix="0" xfId="0">
      <alignment horizontal="right" vertical="center" wrapText="1"/>
    </xf>
    <xf numFmtId="169" fontId="12" fillId="4" borderId="2" applyAlignment="1" pivotButton="0" quotePrefix="0" xfId="0">
      <alignment horizontal="right" vertical="center" wrapText="1"/>
    </xf>
    <xf numFmtId="170" fontId="14" fillId="4" borderId="2" applyAlignment="1" pivotButton="0" quotePrefix="0" xfId="0">
      <alignment horizontal="right" vertical="center" wrapText="1"/>
    </xf>
    <xf numFmtId="0" fontId="15" fillId="4" borderId="2" applyAlignment="1" pivotButton="0" quotePrefix="0" xfId="0">
      <alignment horizontal="center" vertical="center" wrapText="1"/>
    </xf>
    <xf numFmtId="1" fontId="14" fillId="4" borderId="2" applyAlignment="1" pivotButton="0" quotePrefix="0" xfId="0">
      <alignment horizontal="center" vertical="center" wrapText="1"/>
    </xf>
    <xf numFmtId="0" fontId="16" fillId="0" borderId="1" pivotButton="0" quotePrefix="0" xfId="0"/>
    <xf numFmtId="0" fontId="17" fillId="0" borderId="0" pivotButton="0" quotePrefix="0" xfId="0"/>
    <xf numFmtId="0" fontId="10" fillId="2" borderId="0" applyAlignment="1" pivotButton="0" quotePrefix="0" xfId="0">
      <alignment horizontal="left" vertical="center" wrapText="1" indent="1"/>
    </xf>
    <xf numFmtId="0" fontId="10" fillId="2" borderId="0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left" vertical="center" wrapText="1" indent="1"/>
    </xf>
    <xf numFmtId="3" fontId="18" fillId="0" borderId="2" applyAlignment="1" pivotButton="0" quotePrefix="0" xfId="0">
      <alignment horizontal="right" vertical="center" wrapText="1"/>
    </xf>
    <xf numFmtId="171" fontId="19" fillId="0" borderId="2" applyAlignment="1" pivotButton="0" quotePrefix="0" xfId="0">
      <alignment horizontal="right" vertical="center" wrapText="1"/>
    </xf>
    <xf numFmtId="171" fontId="20" fillId="0" borderId="2" applyAlignment="1" pivotButton="0" quotePrefix="0" xfId="0">
      <alignment horizontal="right" vertical="center" wrapText="1"/>
    </xf>
    <xf numFmtId="1" fontId="18" fillId="0" borderId="2" applyAlignment="1" pivotButton="0" quotePrefix="0" xfId="0">
      <alignment horizontal="center" vertical="center" wrapText="1"/>
    </xf>
    <xf numFmtId="0" fontId="18" fillId="4" borderId="2" applyAlignment="1" pivotButton="0" quotePrefix="0" xfId="0">
      <alignment horizontal="left" vertical="center" wrapText="1" indent="1"/>
    </xf>
    <xf numFmtId="3" fontId="18" fillId="4" borderId="2" applyAlignment="1" pivotButton="0" quotePrefix="0" xfId="0">
      <alignment horizontal="right" vertical="center" wrapText="1"/>
    </xf>
    <xf numFmtId="171" fontId="19" fillId="4" borderId="2" applyAlignment="1" pivotButton="0" quotePrefix="0" xfId="0">
      <alignment horizontal="right" vertical="center" wrapText="1"/>
    </xf>
    <xf numFmtId="171" fontId="20" fillId="4" borderId="2" applyAlignment="1" pivotButton="0" quotePrefix="0" xfId="0">
      <alignment horizontal="right" vertical="center" wrapText="1"/>
    </xf>
    <xf numFmtId="1" fontId="18" fillId="4" borderId="2" applyAlignment="1" pivotButton="0" quotePrefix="0" xfId="0">
      <alignment horizontal="center" vertical="center" wrapText="1"/>
    </xf>
    <xf numFmtId="0" fontId="21" fillId="6" borderId="0" applyAlignment="1" pivotButton="0" quotePrefix="0" xfId="0">
      <alignment horizontal="left" vertical="center" wrapText="1" indent="1"/>
    </xf>
    <xf numFmtId="3" fontId="21" fillId="6" borderId="0" applyAlignment="1" pivotButton="0" quotePrefix="0" xfId="0">
      <alignment horizontal="right" vertical="center" wrapText="1"/>
    </xf>
    <xf numFmtId="0" fontId="0" fillId="6" borderId="0" pivotButton="0" quotePrefix="0" xfId="0"/>
  </cellXfs>
  <cellStyles count="1">
    <cellStyle name="Normal" xfId="0" builtinId="0" hidden="0"/>
  </cellStyles>
  <dxfs count="5">
    <dxf>
      <font>
        <name val="Trebuchet MS"/>
        <b val="1"/>
        <color rgb="00FFFFFF"/>
      </font>
      <fill>
        <patternFill patternType="solid">
          <fgColor rgb="00B53A2E"/>
        </patternFill>
      </fill>
    </dxf>
    <dxf>
      <font>
        <name val="Trebuchet MS"/>
        <b val="1"/>
        <color rgb="002F7A4D"/>
      </font>
    </dxf>
    <dxf>
      <font>
        <name val="Trebuchet MS"/>
        <b val="1"/>
        <color rgb="008A5A00"/>
      </font>
      <fill>
        <patternFill patternType="solid">
          <fgColor rgb="00FDF1DA"/>
        </patternFill>
      </fill>
    </dxf>
    <dxf>
      <font>
        <name val="Trebuchet MS"/>
        <b val="1"/>
        <color rgb="003C5A82"/>
      </font>
    </dxf>
    <dxf>
      <font>
        <name val="Trebuchet MS"/>
        <b val="1"/>
        <color rgb="00B53A2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M49"/>
  <sheetViews>
    <sheetView showGridLines="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0" customWidth="1" min="2" max="2"/>
    <col width="23" customWidth="1" min="3" max="3"/>
    <col width="10" customWidth="1" min="4" max="4"/>
    <col width="7" customWidth="1" min="5" max="5"/>
    <col width="10" customWidth="1" min="6" max="6"/>
    <col width="11" customWidth="1" min="7" max="7"/>
    <col width="11" customWidth="1" min="8" max="8"/>
    <col width="11" customWidth="1" min="9" max="9"/>
    <col width="10" customWidth="1" min="10" max="10"/>
    <col width="11" customWidth="1" min="11" max="11"/>
    <col width="9" customWidth="1" min="12" max="12"/>
    <col width="9" customWidth="1" min="13" max="13"/>
    <col width="2" customWidth="1" min="14" max="14"/>
  </cols>
  <sheetData>
    <row r="2" ht="34" customHeight="1">
      <c r="B2" s="1" t="inlineStr">
        <is>
          <t>Invoice Tracker</t>
        </is>
      </c>
      <c r="I2" s="2" t="n"/>
      <c r="J2" s="3" t="inlineStr">
        <is>
          <t>As of</t>
        </is>
      </c>
      <c r="L2" s="4" t="n">
        <v>46318</v>
      </c>
    </row>
    <row r="3">
      <c r="B3" s="5" t="inlineStr">
        <is>
          <t>Juniper Hale Copywriting (illustrative sample) · USD</t>
        </is>
      </c>
      <c r="I3" s="2" t="n"/>
      <c r="J3" s="6" t="inlineStr">
        <is>
          <t>type =TODAY() to keep it live</t>
        </is>
      </c>
    </row>
    <row r="5" ht="18" customHeight="1">
      <c r="B5" s="7" t="inlineStr">
        <is>
          <t>OUTSTANDING</t>
        </is>
      </c>
      <c r="C5" s="8" t="n"/>
      <c r="D5" s="7" t="inlineStr">
        <is>
          <t>OVERDUE</t>
        </is>
      </c>
      <c r="E5" s="8" t="n"/>
      <c r="F5" s="8" t="n"/>
      <c r="G5" s="7" t="inlineStr">
        <is>
          <t>OVERDUE INVOICES</t>
        </is>
      </c>
      <c r="H5" s="8" t="n"/>
      <c r="I5" s="7" t="inlineStr">
        <is>
          <t>AVG DAYS TO PAY</t>
        </is>
      </c>
      <c r="J5" s="8" t="n"/>
      <c r="K5" s="7" t="inlineStr">
        <is>
          <t>BIGGEST OVERDUE</t>
        </is>
      </c>
      <c r="L5" s="8" t="n"/>
      <c r="M5" s="8" t="n"/>
    </row>
    <row r="6" ht="28" customHeight="1">
      <c r="B6" s="9">
        <f>SUM(I10:I60)</f>
        <v/>
      </c>
      <c r="C6" s="10" t="n"/>
      <c r="D6" s="11">
        <f>SUMIFS(I10:I60,K10:K60,"Overdue")</f>
        <v/>
      </c>
      <c r="E6" s="10" t="n"/>
      <c r="F6" s="10" t="n"/>
      <c r="G6" s="12">
        <f>COUNTIF(K10:K60,"Overdue")</f>
        <v/>
      </c>
      <c r="H6" s="10" t="n"/>
      <c r="I6" s="13">
        <f>IFERROR(ROUND(AVERAGE(M10:M60),0),"–")</f>
        <v/>
      </c>
      <c r="J6" s="10" t="n"/>
      <c r="K6" s="14">
        <f>IFERROR(INDEX(C10:C60,MATCH(_xlfn.MAXIFS(L10:L60,K10:K60,"Overdue"),L10:L60,0))&amp;" ("&amp;_xlfn.MAXIFS(L10:L60,K10:K60,"Overdue")&amp;" d)","None")</f>
        <v/>
      </c>
      <c r="L6" s="10" t="n"/>
      <c r="M6" s="10" t="n"/>
    </row>
    <row r="9" ht="22" customHeight="1">
      <c r="B9" s="15" t="inlineStr">
        <is>
          <t>Invoice #</t>
        </is>
      </c>
      <c r="C9" s="16" t="inlineStr">
        <is>
          <t>Client</t>
        </is>
      </c>
      <c r="D9" s="15" t="inlineStr">
        <is>
          <t>Issued</t>
        </is>
      </c>
      <c r="E9" s="15" t="inlineStr">
        <is>
          <t>Terms</t>
        </is>
      </c>
      <c r="F9" s="15" t="inlineStr">
        <is>
          <t>Due</t>
        </is>
      </c>
      <c r="G9" s="15" t="inlineStr">
        <is>
          <t>Amount</t>
        </is>
      </c>
      <c r="H9" s="15" t="inlineStr">
        <is>
          <t>Paid</t>
        </is>
      </c>
      <c r="I9" s="15" t="inlineStr">
        <is>
          <t>Balance</t>
        </is>
      </c>
      <c r="J9" s="15" t="inlineStr">
        <is>
          <t>Paid on</t>
        </is>
      </c>
      <c r="K9" s="15" t="inlineStr">
        <is>
          <t>Status</t>
        </is>
      </c>
      <c r="L9" s="15" t="inlineStr">
        <is>
          <t>Days over</t>
        </is>
      </c>
      <c r="M9" s="15" t="inlineStr">
        <is>
          <t>Days to pay</t>
        </is>
      </c>
    </row>
    <row r="10" ht="17" customHeight="1">
      <c r="B10" s="17" t="inlineStr">
        <is>
          <t>INV-0231</t>
        </is>
      </c>
      <c r="C10" s="18" t="inlineStr">
        <is>
          <t>Bramble &amp; Oak Interiors</t>
        </is>
      </c>
      <c r="D10" s="19" t="n">
        <v>46206</v>
      </c>
      <c r="E10" s="20" t="n">
        <v>30</v>
      </c>
      <c r="F10" s="19">
        <f>IF(D10="","",D10+E10)</f>
        <v/>
      </c>
      <c r="G10" s="21" t="n">
        <v>1200</v>
      </c>
      <c r="H10" s="22" t="n">
        <v>1200</v>
      </c>
      <c r="I10" s="23">
        <f>IF(G10="","",G10-N(H10))</f>
        <v/>
      </c>
      <c r="J10" s="19" t="n">
        <v>46231</v>
      </c>
      <c r="K10" s="24">
        <f>IF(G10="","",IF(I10&lt;=0,"Paid",IF($L$2&gt;F10,"Overdue",IF(N(H10)&gt;0,"Part-paid","Open"))))</f>
        <v/>
      </c>
      <c r="L10" s="25">
        <f>IF(K10="Overdue",$L$2-F10,"")</f>
        <v/>
      </c>
      <c r="M10" s="20">
        <f>IF(AND(J10&lt;&gt;"",I10&lt;=0),J10-D10,"")</f>
        <v/>
      </c>
    </row>
    <row r="11" ht="17" customHeight="1">
      <c r="B11" s="26" t="inlineStr">
        <is>
          <t>INV-0232</t>
        </is>
      </c>
      <c r="C11" s="27" t="inlineStr">
        <is>
          <t>Cedar Point Vet Clinic</t>
        </is>
      </c>
      <c r="D11" s="28" t="n">
        <v>46218</v>
      </c>
      <c r="E11" s="29" t="n">
        <v>30</v>
      </c>
      <c r="F11" s="28">
        <f>IF(D11="","",D11+E11)</f>
        <v/>
      </c>
      <c r="G11" s="30" t="n">
        <v>2450</v>
      </c>
      <c r="H11" s="31" t="n">
        <v>2450</v>
      </c>
      <c r="I11" s="32">
        <f>IF(G11="","",G11-N(H11))</f>
        <v/>
      </c>
      <c r="J11" s="28" t="n">
        <v>46254</v>
      </c>
      <c r="K11" s="33">
        <f>IF(G11="","",IF(I11&lt;=0,"Paid",IF($L$2&gt;F11,"Overdue",IF(N(H11)&gt;0,"Part-paid","Open"))))</f>
        <v/>
      </c>
      <c r="L11" s="34">
        <f>IF(K11="Overdue",$L$2-F11,"")</f>
        <v/>
      </c>
      <c r="M11" s="29">
        <f>IF(AND(J11&lt;&gt;"",I11&lt;=0),J11-D11,"")</f>
        <v/>
      </c>
    </row>
    <row r="12" ht="17" customHeight="1">
      <c r="B12" s="17" t="inlineStr">
        <is>
          <t>INV-0233</t>
        </is>
      </c>
      <c r="C12" s="18" t="inlineStr">
        <is>
          <t>Saltmarsh Brewing</t>
        </is>
      </c>
      <c r="D12" s="19" t="n">
        <v>46232</v>
      </c>
      <c r="E12" s="20" t="n">
        <v>14</v>
      </c>
      <c r="F12" s="19">
        <f>IF(D12="","",D12+E12)</f>
        <v/>
      </c>
      <c r="G12" s="21" t="n">
        <v>680</v>
      </c>
      <c r="H12" s="22" t="n">
        <v>680</v>
      </c>
      <c r="I12" s="23">
        <f>IF(G12="","",G12-N(H12))</f>
        <v/>
      </c>
      <c r="J12" s="19" t="n">
        <v>46243</v>
      </c>
      <c r="K12" s="24">
        <f>IF(G12="","",IF(I12&lt;=0,"Paid",IF($L$2&gt;F12,"Overdue",IF(N(H12)&gt;0,"Part-paid","Open"))))</f>
        <v/>
      </c>
      <c r="L12" s="25">
        <f>IF(K12="Overdue",$L$2-F12,"")</f>
        <v/>
      </c>
      <c r="M12" s="20">
        <f>IF(AND(J12&lt;&gt;"",I12&lt;=0),J12-D12,"")</f>
        <v/>
      </c>
    </row>
    <row r="13" ht="17" customHeight="1">
      <c r="B13" s="26" t="inlineStr">
        <is>
          <t>INV-0234</t>
        </is>
      </c>
      <c r="C13" s="27" t="inlineStr">
        <is>
          <t>Kestrel Outdoor</t>
        </is>
      </c>
      <c r="D13" s="28" t="n">
        <v>46238</v>
      </c>
      <c r="E13" s="29" t="n">
        <v>30</v>
      </c>
      <c r="F13" s="28">
        <f>IF(D13="","",D13+E13)</f>
        <v/>
      </c>
      <c r="G13" s="30" t="n">
        <v>1950</v>
      </c>
      <c r="H13" s="31" t="n">
        <v>1950</v>
      </c>
      <c r="I13" s="32">
        <f>IF(G13="","",G13-N(H13))</f>
        <v/>
      </c>
      <c r="J13" s="28" t="n">
        <v>46267</v>
      </c>
      <c r="K13" s="33">
        <f>IF(G13="","",IF(I13&lt;=0,"Paid",IF($L$2&gt;F13,"Overdue",IF(N(H13)&gt;0,"Part-paid","Open"))))</f>
        <v/>
      </c>
      <c r="L13" s="34">
        <f>IF(K13="Overdue",$L$2-F13,"")</f>
        <v/>
      </c>
      <c r="M13" s="29">
        <f>IF(AND(J13&lt;&gt;"",I13&lt;=0),J13-D13,"")</f>
        <v/>
      </c>
    </row>
    <row r="14" ht="17" customHeight="1">
      <c r="B14" s="17" t="inlineStr">
        <is>
          <t>INV-0235</t>
        </is>
      </c>
      <c r="C14" s="18" t="inlineStr">
        <is>
          <t>Bramble &amp; Oak Interiors</t>
        </is>
      </c>
      <c r="D14" s="19" t="n">
        <v>46252</v>
      </c>
      <c r="E14" s="20" t="n">
        <v>30</v>
      </c>
      <c r="F14" s="19">
        <f>IF(D14="","",D14+E14)</f>
        <v/>
      </c>
      <c r="G14" s="21" t="n">
        <v>900</v>
      </c>
      <c r="H14" s="22" t="n">
        <v>900</v>
      </c>
      <c r="I14" s="23">
        <f>IF(G14="","",G14-N(H14))</f>
        <v/>
      </c>
      <c r="J14" s="19" t="n">
        <v>46280</v>
      </c>
      <c r="K14" s="24">
        <f>IF(G14="","",IF(I14&lt;=0,"Paid",IF($L$2&gt;F14,"Overdue",IF(N(H14)&gt;0,"Part-paid","Open"))))</f>
        <v/>
      </c>
      <c r="L14" s="25">
        <f>IF(K14="Overdue",$L$2-F14,"")</f>
        <v/>
      </c>
      <c r="M14" s="20">
        <f>IF(AND(J14&lt;&gt;"",I14&lt;=0),J14-D14,"")</f>
        <v/>
      </c>
    </row>
    <row r="15" ht="17" customHeight="1">
      <c r="B15" s="26" t="inlineStr">
        <is>
          <t>INV-0236</t>
        </is>
      </c>
      <c r="C15" s="27" t="inlineStr">
        <is>
          <t>Northgate Physio</t>
        </is>
      </c>
      <c r="D15" s="28" t="n">
        <v>46259</v>
      </c>
      <c r="E15" s="29" t="n">
        <v>45</v>
      </c>
      <c r="F15" s="28">
        <f>IF(D15="","",D15+E15)</f>
        <v/>
      </c>
      <c r="G15" s="30" t="n">
        <v>3200</v>
      </c>
      <c r="H15" s="31" t="n">
        <v>1600</v>
      </c>
      <c r="I15" s="32">
        <f>IF(G15="","",G15-N(H15))</f>
        <v/>
      </c>
      <c r="J15" s="28" t="n">
        <v>46295</v>
      </c>
      <c r="K15" s="33">
        <f>IF(G15="","",IF(I15&lt;=0,"Paid",IF($L$2&gt;F15,"Overdue",IF(N(H15)&gt;0,"Part-paid","Open"))))</f>
        <v/>
      </c>
      <c r="L15" s="34">
        <f>IF(K15="Overdue",$L$2-F15,"")</f>
        <v/>
      </c>
      <c r="M15" s="29">
        <f>IF(AND(J15&lt;&gt;"",I15&lt;=0),J15-D15,"")</f>
        <v/>
      </c>
    </row>
    <row r="16" ht="17" customHeight="1">
      <c r="B16" s="17" t="inlineStr">
        <is>
          <t>INV-0237</t>
        </is>
      </c>
      <c r="C16" s="18" t="inlineStr">
        <is>
          <t>Cedar Point Vet Clinic</t>
        </is>
      </c>
      <c r="D16" s="19" t="n">
        <v>46266</v>
      </c>
      <c r="E16" s="20" t="n">
        <v>30</v>
      </c>
      <c r="F16" s="19">
        <f>IF(D16="","",D16+E16)</f>
        <v/>
      </c>
      <c r="G16" s="21" t="n">
        <v>2450</v>
      </c>
      <c r="H16" s="22" t="n">
        <v>2450</v>
      </c>
      <c r="I16" s="23">
        <f>IF(G16="","",G16-N(H16))</f>
        <v/>
      </c>
      <c r="J16" s="19" t="n">
        <v>46308</v>
      </c>
      <c r="K16" s="24">
        <f>IF(G16="","",IF(I16&lt;=0,"Paid",IF($L$2&gt;F16,"Overdue",IF(N(H16)&gt;0,"Part-paid","Open"))))</f>
        <v/>
      </c>
      <c r="L16" s="25">
        <f>IF(K16="Overdue",$L$2-F16,"")</f>
        <v/>
      </c>
      <c r="M16" s="20">
        <f>IF(AND(J16&lt;&gt;"",I16&lt;=0),J16-D16,"")</f>
        <v/>
      </c>
    </row>
    <row r="17" ht="17" customHeight="1">
      <c r="B17" s="26" t="inlineStr">
        <is>
          <t>INV-0238</t>
        </is>
      </c>
      <c r="C17" s="27" t="inlineStr">
        <is>
          <t>Saltmarsh Brewing</t>
        </is>
      </c>
      <c r="D17" s="28" t="n">
        <v>46273</v>
      </c>
      <c r="E17" s="29" t="n">
        <v>14</v>
      </c>
      <c r="F17" s="28">
        <f>IF(D17="","",D17+E17)</f>
        <v/>
      </c>
      <c r="G17" s="30" t="n">
        <v>720</v>
      </c>
      <c r="H17" s="31" t="n"/>
      <c r="I17" s="32">
        <f>IF(G17="","",G17-N(H17))</f>
        <v/>
      </c>
      <c r="J17" s="28" t="n"/>
      <c r="K17" s="33">
        <f>IF(G17="","",IF(I17&lt;=0,"Paid",IF($L$2&gt;F17,"Overdue",IF(N(H17)&gt;0,"Part-paid","Open"))))</f>
        <v/>
      </c>
      <c r="L17" s="34">
        <f>IF(K17="Overdue",$L$2-F17,"")</f>
        <v/>
      </c>
      <c r="M17" s="29">
        <f>IF(AND(J17&lt;&gt;"",I17&lt;=0),J17-D17,"")</f>
        <v/>
      </c>
    </row>
    <row r="18" ht="17" customHeight="1">
      <c r="B18" s="17" t="inlineStr">
        <is>
          <t>INV-0239</t>
        </is>
      </c>
      <c r="C18" s="18" t="inlineStr">
        <is>
          <t>Kestrel Outdoor</t>
        </is>
      </c>
      <c r="D18" s="19" t="n">
        <v>46281</v>
      </c>
      <c r="E18" s="20" t="n">
        <v>30</v>
      </c>
      <c r="F18" s="19">
        <f>IF(D18="","",D18+E18)</f>
        <v/>
      </c>
      <c r="G18" s="21" t="n">
        <v>1600</v>
      </c>
      <c r="H18" s="22" t="n"/>
      <c r="I18" s="23">
        <f>IF(G18="","",G18-N(H18))</f>
        <v/>
      </c>
      <c r="J18" s="19" t="n"/>
      <c r="K18" s="24">
        <f>IF(G18="","",IF(I18&lt;=0,"Paid",IF($L$2&gt;F18,"Overdue",IF(N(H18)&gt;0,"Part-paid","Open"))))</f>
        <v/>
      </c>
      <c r="L18" s="25">
        <f>IF(K18="Overdue",$L$2-F18,"")</f>
        <v/>
      </c>
      <c r="M18" s="20">
        <f>IF(AND(J18&lt;&gt;"",I18&lt;=0),J18-D18,"")</f>
        <v/>
      </c>
    </row>
    <row r="19" ht="17" customHeight="1">
      <c r="B19" s="26" t="inlineStr">
        <is>
          <t>INV-0240</t>
        </is>
      </c>
      <c r="C19" s="27" t="inlineStr">
        <is>
          <t>Ashby &amp; Rowe Law</t>
        </is>
      </c>
      <c r="D19" s="28" t="n">
        <v>46287</v>
      </c>
      <c r="E19" s="29" t="n">
        <v>30</v>
      </c>
      <c r="F19" s="28">
        <f>IF(D19="","",D19+E19)</f>
        <v/>
      </c>
      <c r="G19" s="30" t="n">
        <v>4100</v>
      </c>
      <c r="H19" s="31" t="n"/>
      <c r="I19" s="32">
        <f>IF(G19="","",G19-N(H19))</f>
        <v/>
      </c>
      <c r="J19" s="28" t="n"/>
      <c r="K19" s="33">
        <f>IF(G19="","",IF(I19&lt;=0,"Paid",IF($L$2&gt;F19,"Overdue",IF(N(H19)&gt;0,"Part-paid","Open"))))</f>
        <v/>
      </c>
      <c r="L19" s="34">
        <f>IF(K19="Overdue",$L$2-F19,"")</f>
        <v/>
      </c>
      <c r="M19" s="29">
        <f>IF(AND(J19&lt;&gt;"",I19&lt;=0),J19-D19,"")</f>
        <v/>
      </c>
    </row>
    <row r="20" ht="17" customHeight="1">
      <c r="B20" s="17" t="inlineStr">
        <is>
          <t>INV-0241</t>
        </is>
      </c>
      <c r="C20" s="18" t="inlineStr">
        <is>
          <t>Bramble &amp; Oak Interiors</t>
        </is>
      </c>
      <c r="D20" s="19" t="n">
        <v>46296</v>
      </c>
      <c r="E20" s="20" t="n">
        <v>30</v>
      </c>
      <c r="F20" s="19">
        <f>IF(D20="","",D20+E20)</f>
        <v/>
      </c>
      <c r="G20" s="21" t="n">
        <v>1050</v>
      </c>
      <c r="H20" s="22" t="n"/>
      <c r="I20" s="23">
        <f>IF(G20="","",G20-N(H20))</f>
        <v/>
      </c>
      <c r="J20" s="19" t="n"/>
      <c r="K20" s="24">
        <f>IF(G20="","",IF(I20&lt;=0,"Paid",IF($L$2&gt;F20,"Overdue",IF(N(H20)&gt;0,"Part-paid","Open"))))</f>
        <v/>
      </c>
      <c r="L20" s="25">
        <f>IF(K20="Overdue",$L$2-F20,"")</f>
        <v/>
      </c>
      <c r="M20" s="20">
        <f>IF(AND(J20&lt;&gt;"",I20&lt;=0),J20-D20,"")</f>
        <v/>
      </c>
    </row>
    <row r="21" ht="17" customHeight="1">
      <c r="B21" s="26" t="inlineStr">
        <is>
          <t>INV-0242</t>
        </is>
      </c>
      <c r="C21" s="27" t="inlineStr">
        <is>
          <t>Northgate Physio</t>
        </is>
      </c>
      <c r="D21" s="28" t="n">
        <v>46301</v>
      </c>
      <c r="E21" s="29" t="n">
        <v>45</v>
      </c>
      <c r="F21" s="28">
        <f>IF(D21="","",D21+E21)</f>
        <v/>
      </c>
      <c r="G21" s="30" t="n">
        <v>2200</v>
      </c>
      <c r="H21" s="31" t="n"/>
      <c r="I21" s="32">
        <f>IF(G21="","",G21-N(H21))</f>
        <v/>
      </c>
      <c r="J21" s="28" t="n"/>
      <c r="K21" s="33">
        <f>IF(G21="","",IF(I21&lt;=0,"Paid",IF($L$2&gt;F21,"Overdue",IF(N(H21)&gt;0,"Part-paid","Open"))))</f>
        <v/>
      </c>
      <c r="L21" s="34">
        <f>IF(K21="Overdue",$L$2-F21,"")</f>
        <v/>
      </c>
      <c r="M21" s="29">
        <f>IF(AND(J21&lt;&gt;"",I21&lt;=0),J21-D21,"")</f>
        <v/>
      </c>
    </row>
    <row r="22" ht="17" customHeight="1">
      <c r="B22" s="17" t="inlineStr">
        <is>
          <t>INV-0243</t>
        </is>
      </c>
      <c r="C22" s="18" t="inlineStr">
        <is>
          <t>Cedar Point Vet Clinic</t>
        </is>
      </c>
      <c r="D22" s="19" t="n">
        <v>46309</v>
      </c>
      <c r="E22" s="20" t="n">
        <v>30</v>
      </c>
      <c r="F22" s="19">
        <f>IF(D22="","",D22+E22)</f>
        <v/>
      </c>
      <c r="G22" s="21" t="n">
        <v>2450</v>
      </c>
      <c r="H22" s="22" t="n"/>
      <c r="I22" s="23">
        <f>IF(G22="","",G22-N(H22))</f>
        <v/>
      </c>
      <c r="J22" s="19" t="n"/>
      <c r="K22" s="24">
        <f>IF(G22="","",IF(I22&lt;=0,"Paid",IF($L$2&gt;F22,"Overdue",IF(N(H22)&gt;0,"Part-paid","Open"))))</f>
        <v/>
      </c>
      <c r="L22" s="25">
        <f>IF(K22="Overdue",$L$2-F22,"")</f>
        <v/>
      </c>
      <c r="M22" s="20">
        <f>IF(AND(J22&lt;&gt;"",I22&lt;=0),J22-D22,"")</f>
        <v/>
      </c>
    </row>
    <row r="23" ht="17" customHeight="1">
      <c r="B23" s="26" t="inlineStr">
        <is>
          <t>INV-0244</t>
        </is>
      </c>
      <c r="C23" s="27" t="inlineStr">
        <is>
          <t>Ashby &amp; Rowe Law</t>
        </is>
      </c>
      <c r="D23" s="28" t="n">
        <v>46315</v>
      </c>
      <c r="E23" s="29" t="n">
        <v>30</v>
      </c>
      <c r="F23" s="28">
        <f>IF(D23="","",D23+E23)</f>
        <v/>
      </c>
      <c r="G23" s="30" t="n">
        <v>1850</v>
      </c>
      <c r="H23" s="31" t="n"/>
      <c r="I23" s="32">
        <f>IF(G23="","",G23-N(H23))</f>
        <v/>
      </c>
      <c r="J23" s="28" t="n"/>
      <c r="K23" s="33">
        <f>IF(G23="","",IF(I23&lt;=0,"Paid",IF($L$2&gt;F23,"Overdue",IF(N(H23)&gt;0,"Part-paid","Open"))))</f>
        <v/>
      </c>
      <c r="L23" s="34">
        <f>IF(K23="Overdue",$L$2-F23,"")</f>
        <v/>
      </c>
      <c r="M23" s="29">
        <f>IF(AND(J23&lt;&gt;"",I23&lt;=0),J23-D23,"")</f>
        <v/>
      </c>
    </row>
    <row r="24" ht="17" customHeight="1">
      <c r="B24" s="17" t="n"/>
      <c r="C24" s="18" t="n"/>
      <c r="D24" s="19" t="n"/>
      <c r="E24" s="20" t="n"/>
      <c r="F24" s="19">
        <f>IF(D24="","",D24+E24)</f>
        <v/>
      </c>
      <c r="G24" s="21" t="n"/>
      <c r="H24" s="22" t="n"/>
      <c r="I24" s="23">
        <f>IF(G24="","",G24-N(H24))</f>
        <v/>
      </c>
      <c r="J24" s="19" t="n"/>
      <c r="K24" s="24">
        <f>IF(G24="","",IF(I24&lt;=0,"Paid",IF($L$2&gt;F24,"Overdue",IF(N(H24)&gt;0,"Part-paid","Open"))))</f>
        <v/>
      </c>
      <c r="L24" s="25">
        <f>IF(K24="Overdue",$L$2-F24,"")</f>
        <v/>
      </c>
      <c r="M24" s="20">
        <f>IF(AND(J24&lt;&gt;"",I24&lt;=0),J24-D24,"")</f>
        <v/>
      </c>
    </row>
    <row r="25" ht="17" customHeight="1">
      <c r="B25" s="26" t="n"/>
      <c r="C25" s="27" t="n"/>
      <c r="D25" s="28" t="n"/>
      <c r="E25" s="29" t="n"/>
      <c r="F25" s="28">
        <f>IF(D25="","",D25+E25)</f>
        <v/>
      </c>
      <c r="G25" s="30" t="n"/>
      <c r="H25" s="31" t="n"/>
      <c r="I25" s="32">
        <f>IF(G25="","",G25-N(H25))</f>
        <v/>
      </c>
      <c r="J25" s="28" t="n"/>
      <c r="K25" s="33">
        <f>IF(G25="","",IF(I25&lt;=0,"Paid",IF($L$2&gt;F25,"Overdue",IF(N(H25)&gt;0,"Part-paid","Open"))))</f>
        <v/>
      </c>
      <c r="L25" s="34">
        <f>IF(K25="Overdue",$L$2-F25,"")</f>
        <v/>
      </c>
      <c r="M25" s="29">
        <f>IF(AND(J25&lt;&gt;"",I25&lt;=0),J25-D25,"")</f>
        <v/>
      </c>
    </row>
    <row r="26" ht="17" customHeight="1">
      <c r="B26" s="17" t="n"/>
      <c r="C26" s="18" t="n"/>
      <c r="D26" s="19" t="n"/>
      <c r="E26" s="20" t="n"/>
      <c r="F26" s="19">
        <f>IF(D26="","",D26+E26)</f>
        <v/>
      </c>
      <c r="G26" s="21" t="n"/>
      <c r="H26" s="22" t="n"/>
      <c r="I26" s="23">
        <f>IF(G26="","",G26-N(H26))</f>
        <v/>
      </c>
      <c r="J26" s="19" t="n"/>
      <c r="K26" s="24">
        <f>IF(G26="","",IF(I26&lt;=0,"Paid",IF($L$2&gt;F26,"Overdue",IF(N(H26)&gt;0,"Part-paid","Open"))))</f>
        <v/>
      </c>
      <c r="L26" s="25">
        <f>IF(K26="Overdue",$L$2-F26,"")</f>
        <v/>
      </c>
      <c r="M26" s="20">
        <f>IF(AND(J26&lt;&gt;"",I26&lt;=0),J26-D26,"")</f>
        <v/>
      </c>
    </row>
    <row r="27" ht="17" customHeight="1">
      <c r="B27" s="26" t="n"/>
      <c r="C27" s="27" t="n"/>
      <c r="D27" s="28" t="n"/>
      <c r="E27" s="29" t="n"/>
      <c r="F27" s="28">
        <f>IF(D27="","",D27+E27)</f>
        <v/>
      </c>
      <c r="G27" s="30" t="n"/>
      <c r="H27" s="31" t="n"/>
      <c r="I27" s="32">
        <f>IF(G27="","",G27-N(H27))</f>
        <v/>
      </c>
      <c r="J27" s="28" t="n"/>
      <c r="K27" s="33">
        <f>IF(G27="","",IF(I27&lt;=0,"Paid",IF($L$2&gt;F27,"Overdue",IF(N(H27)&gt;0,"Part-paid","Open"))))</f>
        <v/>
      </c>
      <c r="L27" s="34">
        <f>IF(K27="Overdue",$L$2-F27,"")</f>
        <v/>
      </c>
      <c r="M27" s="29">
        <f>IF(AND(J27&lt;&gt;"",I27&lt;=0),J27-D27,"")</f>
        <v/>
      </c>
    </row>
    <row r="28" ht="17" customHeight="1">
      <c r="B28" s="17" t="n"/>
      <c r="C28" s="18" t="n"/>
      <c r="D28" s="19" t="n"/>
      <c r="E28" s="20" t="n"/>
      <c r="F28" s="19">
        <f>IF(D28="","",D28+E28)</f>
        <v/>
      </c>
      <c r="G28" s="21" t="n"/>
      <c r="H28" s="22" t="n"/>
      <c r="I28" s="23">
        <f>IF(G28="","",G28-N(H28))</f>
        <v/>
      </c>
      <c r="J28" s="19" t="n"/>
      <c r="K28" s="24">
        <f>IF(G28="","",IF(I28&lt;=0,"Paid",IF($L$2&gt;F28,"Overdue",IF(N(H28)&gt;0,"Part-paid","Open"))))</f>
        <v/>
      </c>
      <c r="L28" s="25">
        <f>IF(K28="Overdue",$L$2-F28,"")</f>
        <v/>
      </c>
      <c r="M28" s="20">
        <f>IF(AND(J28&lt;&gt;"",I28&lt;=0),J28-D28,"")</f>
        <v/>
      </c>
    </row>
    <row r="29" ht="17" customHeight="1">
      <c r="B29" s="26" t="n"/>
      <c r="C29" s="27" t="n"/>
      <c r="D29" s="28" t="n"/>
      <c r="E29" s="29" t="n"/>
      <c r="F29" s="28">
        <f>IF(D29="","",D29+E29)</f>
        <v/>
      </c>
      <c r="G29" s="30" t="n"/>
      <c r="H29" s="31" t="n"/>
      <c r="I29" s="32">
        <f>IF(G29="","",G29-N(H29))</f>
        <v/>
      </c>
      <c r="J29" s="28" t="n"/>
      <c r="K29" s="33">
        <f>IF(G29="","",IF(I29&lt;=0,"Paid",IF($L$2&gt;F29,"Overdue",IF(N(H29)&gt;0,"Part-paid","Open"))))</f>
        <v/>
      </c>
      <c r="L29" s="34">
        <f>IF(K29="Overdue",$L$2-F29,"")</f>
        <v/>
      </c>
      <c r="M29" s="29">
        <f>IF(AND(J29&lt;&gt;"",I29&lt;=0),J29-D29,"")</f>
        <v/>
      </c>
    </row>
    <row r="30" ht="17" customHeight="1">
      <c r="B30" s="17" t="n"/>
      <c r="C30" s="18" t="n"/>
      <c r="D30" s="19" t="n"/>
      <c r="E30" s="20" t="n"/>
      <c r="F30" s="19">
        <f>IF(D30="","",D30+E30)</f>
        <v/>
      </c>
      <c r="G30" s="21" t="n"/>
      <c r="H30" s="22" t="n"/>
      <c r="I30" s="23">
        <f>IF(G30="","",G30-N(H30))</f>
        <v/>
      </c>
      <c r="J30" s="19" t="n"/>
      <c r="K30" s="24">
        <f>IF(G30="","",IF(I30&lt;=0,"Paid",IF($L$2&gt;F30,"Overdue",IF(N(H30)&gt;0,"Part-paid","Open"))))</f>
        <v/>
      </c>
      <c r="L30" s="25">
        <f>IF(K30="Overdue",$L$2-F30,"")</f>
        <v/>
      </c>
      <c r="M30" s="20">
        <f>IF(AND(J30&lt;&gt;"",I30&lt;=0),J30-D30,"")</f>
        <v/>
      </c>
    </row>
    <row r="31" ht="17" customHeight="1">
      <c r="B31" s="26" t="n"/>
      <c r="C31" s="27" t="n"/>
      <c r="D31" s="28" t="n"/>
      <c r="E31" s="29" t="n"/>
      <c r="F31" s="28">
        <f>IF(D31="","",D31+E31)</f>
        <v/>
      </c>
      <c r="G31" s="30" t="n"/>
      <c r="H31" s="31" t="n"/>
      <c r="I31" s="32">
        <f>IF(G31="","",G31-N(H31))</f>
        <v/>
      </c>
      <c r="J31" s="28" t="n"/>
      <c r="K31" s="33">
        <f>IF(G31="","",IF(I31&lt;=0,"Paid",IF($L$2&gt;F31,"Overdue",IF(N(H31)&gt;0,"Part-paid","Open"))))</f>
        <v/>
      </c>
      <c r="L31" s="34">
        <f>IF(K31="Overdue",$L$2-F31,"")</f>
        <v/>
      </c>
      <c r="M31" s="29">
        <f>IF(AND(J31&lt;&gt;"",I31&lt;=0),J31-D31,"")</f>
        <v/>
      </c>
    </row>
    <row r="32" ht="17" customHeight="1">
      <c r="B32" s="17" t="n"/>
      <c r="C32" s="18" t="n"/>
      <c r="D32" s="19" t="n"/>
      <c r="E32" s="20" t="n"/>
      <c r="F32" s="19">
        <f>IF(D32="","",D32+E32)</f>
        <v/>
      </c>
      <c r="G32" s="21" t="n"/>
      <c r="H32" s="22" t="n"/>
      <c r="I32" s="23">
        <f>IF(G32="","",G32-N(H32))</f>
        <v/>
      </c>
      <c r="J32" s="19" t="n"/>
      <c r="K32" s="24">
        <f>IF(G32="","",IF(I32&lt;=0,"Paid",IF($L$2&gt;F32,"Overdue",IF(N(H32)&gt;0,"Part-paid","Open"))))</f>
        <v/>
      </c>
      <c r="L32" s="25">
        <f>IF(K32="Overdue",$L$2-F32,"")</f>
        <v/>
      </c>
      <c r="M32" s="20">
        <f>IF(AND(J32&lt;&gt;"",I32&lt;=0),J32-D32,"")</f>
        <v/>
      </c>
    </row>
    <row r="33" ht="17" customHeight="1">
      <c r="B33" s="26" t="n"/>
      <c r="C33" s="27" t="n"/>
      <c r="D33" s="28" t="n"/>
      <c r="E33" s="29" t="n"/>
      <c r="F33" s="28">
        <f>IF(D33="","",D33+E33)</f>
        <v/>
      </c>
      <c r="G33" s="30" t="n"/>
      <c r="H33" s="31" t="n"/>
      <c r="I33" s="32">
        <f>IF(G33="","",G33-N(H33))</f>
        <v/>
      </c>
      <c r="J33" s="28" t="n"/>
      <c r="K33" s="33">
        <f>IF(G33="","",IF(I33&lt;=0,"Paid",IF($L$2&gt;F33,"Overdue",IF(N(H33)&gt;0,"Part-paid","Open"))))</f>
        <v/>
      </c>
      <c r="L33" s="34">
        <f>IF(K33="Overdue",$L$2-F33,"")</f>
        <v/>
      </c>
      <c r="M33" s="29">
        <f>IF(AND(J33&lt;&gt;"",I33&lt;=0),J33-D33,"")</f>
        <v/>
      </c>
    </row>
    <row r="34" ht="17" customHeight="1">
      <c r="B34" s="17" t="n"/>
      <c r="C34" s="18" t="n"/>
      <c r="D34" s="19" t="n"/>
      <c r="E34" s="20" t="n"/>
      <c r="F34" s="19">
        <f>IF(D34="","",D34+E34)</f>
        <v/>
      </c>
      <c r="G34" s="21" t="n"/>
      <c r="H34" s="22" t="n"/>
      <c r="I34" s="23">
        <f>IF(G34="","",G34-N(H34))</f>
        <v/>
      </c>
      <c r="J34" s="19" t="n"/>
      <c r="K34" s="24">
        <f>IF(G34="","",IF(I34&lt;=0,"Paid",IF($L$2&gt;F34,"Overdue",IF(N(H34)&gt;0,"Part-paid","Open"))))</f>
        <v/>
      </c>
      <c r="L34" s="25">
        <f>IF(K34="Overdue",$L$2-F34,"")</f>
        <v/>
      </c>
      <c r="M34" s="20">
        <f>IF(AND(J34&lt;&gt;"",I34&lt;=0),J34-D34,"")</f>
        <v/>
      </c>
    </row>
    <row r="35" ht="17" customHeight="1">
      <c r="B35" s="26" t="n"/>
      <c r="C35" s="27" t="n"/>
      <c r="D35" s="28" t="n"/>
      <c r="E35" s="29" t="n"/>
      <c r="F35" s="28">
        <f>IF(D35="","",D35+E35)</f>
        <v/>
      </c>
      <c r="G35" s="30" t="n"/>
      <c r="H35" s="31" t="n"/>
      <c r="I35" s="32">
        <f>IF(G35="","",G35-N(H35))</f>
        <v/>
      </c>
      <c r="J35" s="28" t="n"/>
      <c r="K35" s="33">
        <f>IF(G35="","",IF(I35&lt;=0,"Paid",IF($L$2&gt;F35,"Overdue",IF(N(H35)&gt;0,"Part-paid","Open"))))</f>
        <v/>
      </c>
      <c r="L35" s="34">
        <f>IF(K35="Overdue",$L$2-F35,"")</f>
        <v/>
      </c>
      <c r="M35" s="29">
        <f>IF(AND(J35&lt;&gt;"",I35&lt;=0),J35-D35,"")</f>
        <v/>
      </c>
    </row>
    <row r="36" ht="17" customHeight="1">
      <c r="B36" s="17" t="n"/>
      <c r="C36" s="18" t="n"/>
      <c r="D36" s="19" t="n"/>
      <c r="E36" s="20" t="n"/>
      <c r="F36" s="19">
        <f>IF(D36="","",D36+E36)</f>
        <v/>
      </c>
      <c r="G36" s="21" t="n"/>
      <c r="H36" s="22" t="n"/>
      <c r="I36" s="23">
        <f>IF(G36="","",G36-N(H36))</f>
        <v/>
      </c>
      <c r="J36" s="19" t="n"/>
      <c r="K36" s="24">
        <f>IF(G36="","",IF(I36&lt;=0,"Paid",IF($L$2&gt;F36,"Overdue",IF(N(H36)&gt;0,"Part-paid","Open"))))</f>
        <v/>
      </c>
      <c r="L36" s="25">
        <f>IF(K36="Overdue",$L$2-F36,"")</f>
        <v/>
      </c>
      <c r="M36" s="20">
        <f>IF(AND(J36&lt;&gt;"",I36&lt;=0),J36-D36,"")</f>
        <v/>
      </c>
    </row>
    <row r="37" ht="17" customHeight="1">
      <c r="B37" s="26" t="n"/>
      <c r="C37" s="27" t="n"/>
      <c r="D37" s="28" t="n"/>
      <c r="E37" s="29" t="n"/>
      <c r="F37" s="28">
        <f>IF(D37="","",D37+E37)</f>
        <v/>
      </c>
      <c r="G37" s="30" t="n"/>
      <c r="H37" s="31" t="n"/>
      <c r="I37" s="32">
        <f>IF(G37="","",G37-N(H37))</f>
        <v/>
      </c>
      <c r="J37" s="28" t="n"/>
      <c r="K37" s="33">
        <f>IF(G37="","",IF(I37&lt;=0,"Paid",IF($L$2&gt;F37,"Overdue",IF(N(H37)&gt;0,"Part-paid","Open"))))</f>
        <v/>
      </c>
      <c r="L37" s="34">
        <f>IF(K37="Overdue",$L$2-F37,"")</f>
        <v/>
      </c>
      <c r="M37" s="29">
        <f>IF(AND(J37&lt;&gt;"",I37&lt;=0),J37-D37,"")</f>
        <v/>
      </c>
    </row>
    <row r="38" ht="17" customHeight="1">
      <c r="B38" s="17" t="n"/>
      <c r="C38" s="18" t="n"/>
      <c r="D38" s="19" t="n"/>
      <c r="E38" s="20" t="n"/>
      <c r="F38" s="19">
        <f>IF(D38="","",D38+E38)</f>
        <v/>
      </c>
      <c r="G38" s="21" t="n"/>
      <c r="H38" s="22" t="n"/>
      <c r="I38" s="23">
        <f>IF(G38="","",G38-N(H38))</f>
        <v/>
      </c>
      <c r="J38" s="19" t="n"/>
      <c r="K38" s="24">
        <f>IF(G38="","",IF(I38&lt;=0,"Paid",IF($L$2&gt;F38,"Overdue",IF(N(H38)&gt;0,"Part-paid","Open"))))</f>
        <v/>
      </c>
      <c r="L38" s="25">
        <f>IF(K38="Overdue",$L$2-F38,"")</f>
        <v/>
      </c>
      <c r="M38" s="20">
        <f>IF(AND(J38&lt;&gt;"",I38&lt;=0),J38-D38,"")</f>
        <v/>
      </c>
    </row>
    <row r="39" ht="17" customHeight="1">
      <c r="B39" s="26" t="n"/>
      <c r="C39" s="27" t="n"/>
      <c r="D39" s="28" t="n"/>
      <c r="E39" s="29" t="n"/>
      <c r="F39" s="28">
        <f>IF(D39="","",D39+E39)</f>
        <v/>
      </c>
      <c r="G39" s="30" t="n"/>
      <c r="H39" s="31" t="n"/>
      <c r="I39" s="32">
        <f>IF(G39="","",G39-N(H39))</f>
        <v/>
      </c>
      <c r="J39" s="28" t="n"/>
      <c r="K39" s="33">
        <f>IF(G39="","",IF(I39&lt;=0,"Paid",IF($L$2&gt;F39,"Overdue",IF(N(H39)&gt;0,"Part-paid","Open"))))</f>
        <v/>
      </c>
      <c r="L39" s="34">
        <f>IF(K39="Overdue",$L$2-F39,"")</f>
        <v/>
      </c>
      <c r="M39" s="29">
        <f>IF(AND(J39&lt;&gt;"",I39&lt;=0),J39-D39,"")</f>
        <v/>
      </c>
    </row>
    <row r="40" ht="17" customHeight="1">
      <c r="B40" s="17" t="n"/>
      <c r="C40" s="18" t="n"/>
      <c r="D40" s="19" t="n"/>
      <c r="E40" s="20" t="n"/>
      <c r="F40" s="19">
        <f>IF(D40="","",D40+E40)</f>
        <v/>
      </c>
      <c r="G40" s="21" t="n"/>
      <c r="H40" s="22" t="n"/>
      <c r="I40" s="23">
        <f>IF(G40="","",G40-N(H40))</f>
        <v/>
      </c>
      <c r="J40" s="19" t="n"/>
      <c r="K40" s="24">
        <f>IF(G40="","",IF(I40&lt;=0,"Paid",IF($L$2&gt;F40,"Overdue",IF(N(H40)&gt;0,"Part-paid","Open"))))</f>
        <v/>
      </c>
      <c r="L40" s="25">
        <f>IF(K40="Overdue",$L$2-F40,"")</f>
        <v/>
      </c>
      <c r="M40" s="20">
        <f>IF(AND(J40&lt;&gt;"",I40&lt;=0),J40-D40,"")</f>
        <v/>
      </c>
    </row>
    <row r="41" ht="17" customHeight="1">
      <c r="B41" s="26" t="n"/>
      <c r="C41" s="27" t="n"/>
      <c r="D41" s="28" t="n"/>
      <c r="E41" s="29" t="n"/>
      <c r="F41" s="28">
        <f>IF(D41="","",D41+E41)</f>
        <v/>
      </c>
      <c r="G41" s="30" t="n"/>
      <c r="H41" s="31" t="n"/>
      <c r="I41" s="32">
        <f>IF(G41="","",G41-N(H41))</f>
        <v/>
      </c>
      <c r="J41" s="28" t="n"/>
      <c r="K41" s="33">
        <f>IF(G41="","",IF(I41&lt;=0,"Paid",IF($L$2&gt;F41,"Overdue",IF(N(H41)&gt;0,"Part-paid","Open"))))</f>
        <v/>
      </c>
      <c r="L41" s="34">
        <f>IF(K41="Overdue",$L$2-F41,"")</f>
        <v/>
      </c>
      <c r="M41" s="29">
        <f>IF(AND(J41&lt;&gt;"",I41&lt;=0),J41-D41,"")</f>
        <v/>
      </c>
    </row>
    <row r="42" ht="17" customHeight="1">
      <c r="B42" s="17" t="n"/>
      <c r="C42" s="18" t="n"/>
      <c r="D42" s="19" t="n"/>
      <c r="E42" s="20" t="n"/>
      <c r="F42" s="19">
        <f>IF(D42="","",D42+E42)</f>
        <v/>
      </c>
      <c r="G42" s="21" t="n"/>
      <c r="H42" s="22" t="n"/>
      <c r="I42" s="23">
        <f>IF(G42="","",G42-N(H42))</f>
        <v/>
      </c>
      <c r="J42" s="19" t="n"/>
      <c r="K42" s="24">
        <f>IF(G42="","",IF(I42&lt;=0,"Paid",IF($L$2&gt;F42,"Overdue",IF(N(H42)&gt;0,"Part-paid","Open"))))</f>
        <v/>
      </c>
      <c r="L42" s="25">
        <f>IF(K42="Overdue",$L$2-F42,"")</f>
        <v/>
      </c>
      <c r="M42" s="20">
        <f>IF(AND(J42&lt;&gt;"",I42&lt;=0),J42-D42,"")</f>
        <v/>
      </c>
    </row>
    <row r="43" ht="17" customHeight="1">
      <c r="B43" s="26" t="n"/>
      <c r="C43" s="27" t="n"/>
      <c r="D43" s="28" t="n"/>
      <c r="E43" s="29" t="n"/>
      <c r="F43" s="28">
        <f>IF(D43="","",D43+E43)</f>
        <v/>
      </c>
      <c r="G43" s="30" t="n"/>
      <c r="H43" s="31" t="n"/>
      <c r="I43" s="32">
        <f>IF(G43="","",G43-N(H43))</f>
        <v/>
      </c>
      <c r="J43" s="28" t="n"/>
      <c r="K43" s="33">
        <f>IF(G43="","",IF(I43&lt;=0,"Paid",IF($L$2&gt;F43,"Overdue",IF(N(H43)&gt;0,"Part-paid","Open"))))</f>
        <v/>
      </c>
      <c r="L43" s="34">
        <f>IF(K43="Overdue",$L$2-F43,"")</f>
        <v/>
      </c>
      <c r="M43" s="29">
        <f>IF(AND(J43&lt;&gt;"",I43&lt;=0),J43-D43,"")</f>
        <v/>
      </c>
    </row>
    <row r="44" ht="17" customHeight="1">
      <c r="B44" s="17" t="n"/>
      <c r="C44" s="18" t="n"/>
      <c r="D44" s="19" t="n"/>
      <c r="E44" s="20" t="n"/>
      <c r="F44" s="19">
        <f>IF(D44="","",D44+E44)</f>
        <v/>
      </c>
      <c r="G44" s="21" t="n"/>
      <c r="H44" s="22" t="n"/>
      <c r="I44" s="23">
        <f>IF(G44="","",G44-N(H44))</f>
        <v/>
      </c>
      <c r="J44" s="19" t="n"/>
      <c r="K44" s="24">
        <f>IF(G44="","",IF(I44&lt;=0,"Paid",IF($L$2&gt;F44,"Overdue",IF(N(H44)&gt;0,"Part-paid","Open"))))</f>
        <v/>
      </c>
      <c r="L44" s="25">
        <f>IF(K44="Overdue",$L$2-F44,"")</f>
        <v/>
      </c>
      <c r="M44" s="20">
        <f>IF(AND(J44&lt;&gt;"",I44&lt;=0),J44-D44,"")</f>
        <v/>
      </c>
    </row>
    <row r="45" ht="17" customHeight="1">
      <c r="B45" s="26" t="n"/>
      <c r="C45" s="27" t="n"/>
      <c r="D45" s="28" t="n"/>
      <c r="E45" s="29" t="n"/>
      <c r="F45" s="28">
        <f>IF(D45="","",D45+E45)</f>
        <v/>
      </c>
      <c r="G45" s="30" t="n"/>
      <c r="H45" s="31" t="n"/>
      <c r="I45" s="32">
        <f>IF(G45="","",G45-N(H45))</f>
        <v/>
      </c>
      <c r="J45" s="28" t="n"/>
      <c r="K45" s="33">
        <f>IF(G45="","",IF(I45&lt;=0,"Paid",IF($L$2&gt;F45,"Overdue",IF(N(H45)&gt;0,"Part-paid","Open"))))</f>
        <v/>
      </c>
      <c r="L45" s="34">
        <f>IF(K45="Overdue",$L$2-F45,"")</f>
        <v/>
      </c>
      <c r="M45" s="29">
        <f>IF(AND(J45&lt;&gt;"",I45&lt;=0),J45-D45,"")</f>
        <v/>
      </c>
    </row>
    <row r="46" ht="17" customHeight="1">
      <c r="B46" s="17" t="n"/>
      <c r="C46" s="18" t="n"/>
      <c r="D46" s="19" t="n"/>
      <c r="E46" s="20" t="n"/>
      <c r="F46" s="19">
        <f>IF(D46="","",D46+E46)</f>
        <v/>
      </c>
      <c r="G46" s="21" t="n"/>
      <c r="H46" s="22" t="n"/>
      <c r="I46" s="23">
        <f>IF(G46="","",G46-N(H46))</f>
        <v/>
      </c>
      <c r="J46" s="19" t="n"/>
      <c r="K46" s="24">
        <f>IF(G46="","",IF(I46&lt;=0,"Paid",IF($L$2&gt;F46,"Overdue",IF(N(H46)&gt;0,"Part-paid","Open"))))</f>
        <v/>
      </c>
      <c r="L46" s="25">
        <f>IF(K46="Overdue",$L$2-F46,"")</f>
        <v/>
      </c>
      <c r="M46" s="20">
        <f>IF(AND(J46&lt;&gt;"",I46&lt;=0),J46-D46,"")</f>
        <v/>
      </c>
    </row>
    <row r="47" ht="17" customHeight="1">
      <c r="B47" s="26" t="n"/>
      <c r="C47" s="27" t="n"/>
      <c r="D47" s="28" t="n"/>
      <c r="E47" s="29" t="n"/>
      <c r="F47" s="28">
        <f>IF(D47="","",D47+E47)</f>
        <v/>
      </c>
      <c r="G47" s="30" t="n"/>
      <c r="H47" s="31" t="n"/>
      <c r="I47" s="32">
        <f>IF(G47="","",G47-N(H47))</f>
        <v/>
      </c>
      <c r="J47" s="28" t="n"/>
      <c r="K47" s="33">
        <f>IF(G47="","",IF(I47&lt;=0,"Paid",IF($L$2&gt;F47,"Overdue",IF(N(H47)&gt;0,"Part-paid","Open"))))</f>
        <v/>
      </c>
      <c r="L47" s="34">
        <f>IF(K47="Overdue",$L$2-F47,"")</f>
        <v/>
      </c>
      <c r="M47" s="29">
        <f>IF(AND(J47&lt;&gt;"",I47&lt;=0),J47-D47,"")</f>
        <v/>
      </c>
    </row>
    <row r="48" ht="17" customHeight="1">
      <c r="B48" s="17" t="n"/>
      <c r="C48" s="18" t="n"/>
      <c r="D48" s="19" t="n"/>
      <c r="E48" s="20" t="n"/>
      <c r="F48" s="19">
        <f>IF(D48="","",D48+E48)</f>
        <v/>
      </c>
      <c r="G48" s="21" t="n"/>
      <c r="H48" s="22" t="n"/>
      <c r="I48" s="23">
        <f>IF(G48="","",G48-N(H48))</f>
        <v/>
      </c>
      <c r="J48" s="19" t="n"/>
      <c r="K48" s="24">
        <f>IF(G48="","",IF(I48&lt;=0,"Paid",IF($L$2&gt;F48,"Overdue",IF(N(H48)&gt;0,"Part-paid","Open"))))</f>
        <v/>
      </c>
      <c r="L48" s="25">
        <f>IF(K48="Overdue",$L$2-F48,"")</f>
        <v/>
      </c>
      <c r="M48" s="20">
        <f>IF(AND(J48&lt;&gt;"",I48&lt;=0),J48-D48,"")</f>
        <v/>
      </c>
    </row>
    <row r="49" ht="17" customHeight="1">
      <c r="B49" s="26" t="n"/>
      <c r="C49" s="27" t="n"/>
      <c r="D49" s="28" t="n"/>
      <c r="E49" s="29" t="n"/>
      <c r="F49" s="28">
        <f>IF(D49="","",D49+E49)</f>
        <v/>
      </c>
      <c r="G49" s="30" t="n"/>
      <c r="H49" s="31" t="n"/>
      <c r="I49" s="32">
        <f>IF(G49="","",G49-N(H49))</f>
        <v/>
      </c>
      <c r="J49" s="28" t="n"/>
      <c r="K49" s="33">
        <f>IF(G49="","",IF(I49&lt;=0,"Paid",IF($L$2&gt;F49,"Overdue",IF(N(H49)&gt;0,"Part-paid","Open"))))</f>
        <v/>
      </c>
      <c r="L49" s="34">
        <f>IF(K49="Overdue",$L$2-F49,"")</f>
        <v/>
      </c>
      <c r="M49" s="29">
        <f>IF(AND(J49&lt;&gt;"",I49&lt;=0),J49-D49,"")</f>
        <v/>
      </c>
    </row>
  </sheetData>
  <mergeCells count="15">
    <mergeCell ref="J3:K3"/>
    <mergeCell ref="B6:C6"/>
    <mergeCell ref="I6:J6"/>
    <mergeCell ref="D5:F5"/>
    <mergeCell ref="K6:M6"/>
    <mergeCell ref="J2:K2"/>
    <mergeCell ref="B5:C5"/>
    <mergeCell ref="K5:M5"/>
    <mergeCell ref="G5:H5"/>
    <mergeCell ref="L2:M3"/>
    <mergeCell ref="B2:H2"/>
    <mergeCell ref="I5:J5"/>
    <mergeCell ref="G6:H6"/>
    <mergeCell ref="B3:H3"/>
    <mergeCell ref="D6:F6"/>
  </mergeCells>
  <conditionalFormatting sqref="K10:K49">
    <cfRule type="cellIs" priority="1" operator="equal" dxfId="0">
      <formula>"Overdue"</formula>
    </cfRule>
    <cfRule type="cellIs" priority="2" operator="equal" dxfId="1">
      <formula>"Paid"</formula>
    </cfRule>
    <cfRule type="cellIs" priority="3" operator="equal" dxfId="2">
      <formula>"Part-paid"</formula>
    </cfRule>
    <cfRule type="cellIs" priority="4" operator="equal" dxfId="3">
      <formula>"Open"</formula>
    </cfRule>
  </conditionalFormatting>
  <conditionalFormatting sqref="L10:L49">
    <cfRule type="cellIs" priority="5" operator="greaterThan" dxfId="4">
      <formula>30</formula>
    </cfRule>
  </conditionalFormatting>
  <dataValidations count="1">
    <dataValidation sqref="E10:E49" showDropDown="0" showInputMessage="0" showErrorMessage="0" allowBlank="1" type="whole" operator="between">
      <formula1>0</formula1>
      <formula2>120</formula2>
    </dataValidation>
  </dataValidations>
  <pageMargins left="0.4" right="0.4" top="0.45" bottom="0.45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2" customWidth="1" min="3" max="3"/>
    <col width="12" customWidth="1" min="4" max="4"/>
    <col width="13" customWidth="1" min="5" max="5"/>
    <col width="12" customWidth="1" min="6" max="6"/>
    <col width="13" customWidth="1" min="7" max="7"/>
    <col width="2" customWidth="1" min="8" max="8"/>
  </cols>
  <sheetData>
    <row r="2">
      <c r="B2" s="35" t="inlineStr">
        <is>
          <t>Invoices by client</t>
        </is>
      </c>
    </row>
    <row r="3">
      <c r="B3" s="36">
        <f>'Invoice Tracker'!B3</f>
        <v/>
      </c>
    </row>
    <row r="5">
      <c r="B5" s="37" t="inlineStr">
        <is>
          <t>Client</t>
        </is>
      </c>
      <c r="C5" s="38" t="inlineStr">
        <is>
          <t>Billed</t>
        </is>
      </c>
      <c r="D5" s="38" t="inlineStr">
        <is>
          <t>Paid</t>
        </is>
      </c>
      <c r="E5" s="38" t="inlineStr">
        <is>
          <t>Outstanding</t>
        </is>
      </c>
      <c r="F5" s="38" t="inlineStr">
        <is>
          <t>Overdue</t>
        </is>
      </c>
      <c r="G5" s="38" t="inlineStr">
        <is>
          <t>Avg days to pay</t>
        </is>
      </c>
    </row>
    <row r="6">
      <c r="B6" s="39" t="inlineStr">
        <is>
          <t>Ashby &amp; Rowe Law</t>
        </is>
      </c>
      <c r="C6" s="40">
        <f>SUMIFS('Invoice Tracker'!$G$10:$G$49,'Invoice Tracker'!$C$10:$C$49,B6)</f>
        <v/>
      </c>
      <c r="D6" s="40">
        <f>SUMIFS('Invoice Tracker'!$H$10:$H$49,'Invoice Tracker'!$C$10:$C$49,B6)</f>
        <v/>
      </c>
      <c r="E6" s="41">
        <f>C6-D6</f>
        <v/>
      </c>
      <c r="F6" s="42">
        <f>SUMIFS('Invoice Tracker'!$I$10:$I$49,'Invoice Tracker'!$C$10:$C$49,B6,'Invoice Tracker'!$K$10:$K$49,"Overdue")</f>
        <v/>
      </c>
      <c r="G6" s="43">
        <f>IFERROR(ROUND(AVERAGEIFS('Invoice Tracker'!$M$10:$M$49,'Invoice Tracker'!$C$10:$C$49,B6),0),"–")</f>
        <v/>
      </c>
    </row>
    <row r="7">
      <c r="B7" s="44" t="inlineStr">
        <is>
          <t>Bramble &amp; Oak Interiors</t>
        </is>
      </c>
      <c r="C7" s="45">
        <f>SUMIFS('Invoice Tracker'!$G$10:$G$49,'Invoice Tracker'!$C$10:$C$49,B7)</f>
        <v/>
      </c>
      <c r="D7" s="45">
        <f>SUMIFS('Invoice Tracker'!$H$10:$H$49,'Invoice Tracker'!$C$10:$C$49,B7)</f>
        <v/>
      </c>
      <c r="E7" s="46">
        <f>C7-D7</f>
        <v/>
      </c>
      <c r="F7" s="47">
        <f>SUMIFS('Invoice Tracker'!$I$10:$I$49,'Invoice Tracker'!$C$10:$C$49,B7,'Invoice Tracker'!$K$10:$K$49,"Overdue")</f>
        <v/>
      </c>
      <c r="G7" s="48">
        <f>IFERROR(ROUND(AVERAGEIFS('Invoice Tracker'!$M$10:$M$49,'Invoice Tracker'!$C$10:$C$49,B7),0),"–")</f>
        <v/>
      </c>
    </row>
    <row r="8">
      <c r="B8" s="39" t="inlineStr">
        <is>
          <t>Cedar Point Vet Clinic</t>
        </is>
      </c>
      <c r="C8" s="40">
        <f>SUMIFS('Invoice Tracker'!$G$10:$G$49,'Invoice Tracker'!$C$10:$C$49,B8)</f>
        <v/>
      </c>
      <c r="D8" s="40">
        <f>SUMIFS('Invoice Tracker'!$H$10:$H$49,'Invoice Tracker'!$C$10:$C$49,B8)</f>
        <v/>
      </c>
      <c r="E8" s="41">
        <f>C8-D8</f>
        <v/>
      </c>
      <c r="F8" s="42">
        <f>SUMIFS('Invoice Tracker'!$I$10:$I$49,'Invoice Tracker'!$C$10:$C$49,B8,'Invoice Tracker'!$K$10:$K$49,"Overdue")</f>
        <v/>
      </c>
      <c r="G8" s="43">
        <f>IFERROR(ROUND(AVERAGEIFS('Invoice Tracker'!$M$10:$M$49,'Invoice Tracker'!$C$10:$C$49,B8),0),"–")</f>
        <v/>
      </c>
    </row>
    <row r="9">
      <c r="B9" s="44" t="inlineStr">
        <is>
          <t>Kestrel Outdoor</t>
        </is>
      </c>
      <c r="C9" s="45">
        <f>SUMIFS('Invoice Tracker'!$G$10:$G$49,'Invoice Tracker'!$C$10:$C$49,B9)</f>
        <v/>
      </c>
      <c r="D9" s="45">
        <f>SUMIFS('Invoice Tracker'!$H$10:$H$49,'Invoice Tracker'!$C$10:$C$49,B9)</f>
        <v/>
      </c>
      <c r="E9" s="46">
        <f>C9-D9</f>
        <v/>
      </c>
      <c r="F9" s="47">
        <f>SUMIFS('Invoice Tracker'!$I$10:$I$49,'Invoice Tracker'!$C$10:$C$49,B9,'Invoice Tracker'!$K$10:$K$49,"Overdue")</f>
        <v/>
      </c>
      <c r="G9" s="48">
        <f>IFERROR(ROUND(AVERAGEIFS('Invoice Tracker'!$M$10:$M$49,'Invoice Tracker'!$C$10:$C$49,B9),0),"–")</f>
        <v/>
      </c>
    </row>
    <row r="10">
      <c r="B10" s="39" t="inlineStr">
        <is>
          <t>Northgate Physio</t>
        </is>
      </c>
      <c r="C10" s="40">
        <f>SUMIFS('Invoice Tracker'!$G$10:$G$49,'Invoice Tracker'!$C$10:$C$49,B10)</f>
        <v/>
      </c>
      <c r="D10" s="40">
        <f>SUMIFS('Invoice Tracker'!$H$10:$H$49,'Invoice Tracker'!$C$10:$C$49,B10)</f>
        <v/>
      </c>
      <c r="E10" s="41">
        <f>C10-D10</f>
        <v/>
      </c>
      <c r="F10" s="42">
        <f>SUMIFS('Invoice Tracker'!$I$10:$I$49,'Invoice Tracker'!$C$10:$C$49,B10,'Invoice Tracker'!$K$10:$K$49,"Overdue")</f>
        <v/>
      </c>
      <c r="G10" s="43">
        <f>IFERROR(ROUND(AVERAGEIFS('Invoice Tracker'!$M$10:$M$49,'Invoice Tracker'!$C$10:$C$49,B10),0),"–")</f>
        <v/>
      </c>
    </row>
    <row r="11">
      <c r="B11" s="44" t="inlineStr">
        <is>
          <t>Saltmarsh Brewing</t>
        </is>
      </c>
      <c r="C11" s="45">
        <f>SUMIFS('Invoice Tracker'!$G$10:$G$49,'Invoice Tracker'!$C$10:$C$49,B11)</f>
        <v/>
      </c>
      <c r="D11" s="45">
        <f>SUMIFS('Invoice Tracker'!$H$10:$H$49,'Invoice Tracker'!$C$10:$C$49,B11)</f>
        <v/>
      </c>
      <c r="E11" s="46">
        <f>C11-D11</f>
        <v/>
      </c>
      <c r="F11" s="47">
        <f>SUMIFS('Invoice Tracker'!$I$10:$I$49,'Invoice Tracker'!$C$10:$C$49,B11,'Invoice Tracker'!$K$10:$K$49,"Overdue")</f>
        <v/>
      </c>
      <c r="G11" s="48">
        <f>IFERROR(ROUND(AVERAGEIFS('Invoice Tracker'!$M$10:$M$49,'Invoice Tracker'!$C$10:$C$49,B11),0),"–")</f>
        <v/>
      </c>
    </row>
    <row r="12">
      <c r="B12" s="49" t="inlineStr">
        <is>
          <t>Total</t>
        </is>
      </c>
      <c r="C12" s="50">
        <f>SUM(C6:C11)</f>
        <v/>
      </c>
      <c r="D12" s="50">
        <f>SUM(D6:D11)</f>
        <v/>
      </c>
      <c r="E12" s="50">
        <f>SUM(E6:E11)</f>
        <v/>
      </c>
      <c r="F12" s="50">
        <f>SUM(F6:F11)</f>
        <v/>
      </c>
      <c r="G12" s="51" t="n"/>
    </row>
  </sheetData>
  <mergeCells count="1">
    <mergeCell ref="B2:G2"/>
  </mergeCells>
  <conditionalFormatting sqref="E6:E11">
    <cfRule type="dataBar" priority="1">
      <dataBar>
        <cfvo type="num" val="0"/>
        <cfvo type="max"/>
        <color rgb="00F4B23E"/>
      </dataBar>
    </cfRule>
  </conditionalFormatting>
  <pageMargins left="0.4" right="0.4" top="0.45" bottom="0.4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2026-10-23T12:34:18Z</dcterms:created>
  <dcterms:modified xmlns:dcterms="http://purl.org/dc/terms/" xmlns:xsi="http://www.w3.org/2001/XMLSchema-instance" xsi:type="dcterms:W3CDTF">2026-10-23T12:34:18Z</dcterms:modified>
</cp:coreProperties>
</file>