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urnover Summary" sheetId="1" state="visible" r:id="rId1"/>
    <sheet xmlns:r="http://schemas.openxmlformats.org/officeDocument/2006/relationships" name="By Department" sheetId="2" state="visible" r:id="rId2"/>
    <sheet xmlns:r="http://schemas.openxmlformats.org/officeDocument/2006/relationships" name="Leavers Log" sheetId="3" state="visible" r:id="rId3"/>
    <sheet xmlns:r="http://schemas.openxmlformats.org/officeDocument/2006/relationships" name="Lists" sheetId="4" state="visible" r:id="rId4"/>
  </sheets>
  <definedNames>
    <definedName name="_xlnm.Print_Area" localSheetId="0">'Turnover Summary'!$A$1:$J$41</definedName>
    <definedName name="_xlnm._FilterDatabase" localSheetId="2" hidden="1">'Leavers Log'!$A$5:$L$46</definedName>
    <definedName name="_xlnm.Print_Titles" localSheetId="2">'Leavers Log'!$5:$5</definedName>
    <definedName name="_xlnm.Print_Area" localSheetId="2">'Leavers Log'!$A$1:$L$51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 d, yyyy"/>
    <numFmt numFmtId="166" formatCode="0.0%"/>
    <numFmt numFmtId="167" formatCode="mmm yyyy"/>
    <numFmt numFmtId="168" formatCode="0.0"/>
    <numFmt numFmtId="169" formatCode="0.0&quot; yrs&quot;"/>
    <numFmt numFmtId="170" formatCode="mm/dd/yyyy"/>
  </numFmts>
  <fonts count="24">
    <font>
      <name val="Calibri"/>
      <family val="2"/>
      <color theme="1"/>
      <sz val="11"/>
      <scheme val="minor"/>
    </font>
    <font>
      <name val="Georgia"/>
      <b val="1"/>
      <color rgb="004A2545"/>
      <sz val="22"/>
    </font>
    <font>
      <name val="Georgia"/>
      <i val="1"/>
      <color rgb="008A7A86"/>
      <sz val="9"/>
    </font>
    <font>
      <name val="Segoe UI"/>
      <b val="1"/>
      <color rgb="004A2545"/>
      <sz val="10"/>
    </font>
    <font>
      <name val="Segoe UI"/>
      <color rgb="008A7A86"/>
      <sz val="8.5"/>
    </font>
    <font>
      <name val="Segoe UI"/>
      <b val="1"/>
      <color rgb="008A7A86"/>
      <sz val="7.5"/>
    </font>
    <font>
      <name val="Segoe UI"/>
      <color rgb="002B2230"/>
      <sz val="10"/>
    </font>
    <font>
      <name val="Segoe UI"/>
      <b val="1"/>
      <color rgb="00C97B8E"/>
      <sz val="7.5"/>
    </font>
    <font>
      <name val="Georgia"/>
      <b val="1"/>
      <color rgb="004A2545"/>
      <sz val="20"/>
    </font>
    <font>
      <name val="Segoe UI"/>
      <i val="1"/>
      <color rgb="008A7A86"/>
      <sz val="7.5"/>
    </font>
    <font>
      <name val="Georgia"/>
      <b val="1"/>
      <color rgb="004A2545"/>
      <sz val="13"/>
    </font>
    <font>
      <name val="Segoe UI"/>
      <b val="1"/>
      <color rgb="004A2545"/>
      <sz val="8"/>
    </font>
    <font>
      <name val="Segoe UI"/>
      <color rgb="002B2230"/>
      <sz val="9.5"/>
    </font>
    <font>
      <name val="Segoe UI"/>
      <color rgb="006B3A5E"/>
      <sz val="9.5"/>
    </font>
    <font>
      <name val="Segoe UI"/>
      <color rgb="008A7A86"/>
      <sz val="9.5"/>
    </font>
    <font>
      <name val="Segoe UI"/>
      <b val="1"/>
      <color rgb="004A2545"/>
      <sz val="9.5"/>
    </font>
    <font>
      <name val="Segoe UI"/>
      <b val="1"/>
      <color rgb="008A7A86"/>
      <sz val="8"/>
    </font>
    <font>
      <name val="Georgia"/>
      <b val="1"/>
      <color rgb="004A2545"/>
      <sz val="11"/>
    </font>
    <font>
      <name val="Georgia"/>
      <b val="1"/>
      <color rgb="004A2545"/>
      <sz val="18"/>
    </font>
    <font>
      <name val="Georgia"/>
      <i val="1"/>
      <color rgb="008A7A86"/>
      <sz val="8.5"/>
    </font>
    <font>
      <name val="Segoe UI"/>
      <i val="1"/>
      <color rgb="008A7A86"/>
      <sz val="8"/>
    </font>
    <font>
      <name val="Segoe UI"/>
      <color rgb="002B2230"/>
      <sz val="9"/>
    </font>
    <font>
      <name val="Segoe UI"/>
      <color rgb="008A7A86"/>
      <sz val="9"/>
    </font>
    <font>
      <name val="Segoe UI"/>
      <b val="1"/>
      <color rgb="004A2545"/>
      <sz val="9"/>
    </font>
  </fonts>
  <fills count="5">
    <fill>
      <patternFill/>
    </fill>
    <fill>
      <patternFill patternType="gray125"/>
    </fill>
    <fill>
      <patternFill patternType="solid">
        <fgColor rgb="00FBF7F2"/>
      </patternFill>
    </fill>
    <fill>
      <patternFill patternType="solid">
        <fgColor rgb="00FFFDF7"/>
      </patternFill>
    </fill>
    <fill>
      <patternFill patternType="solid">
        <fgColor rgb="00F6E7EB"/>
      </patternFill>
    </fill>
  </fills>
  <borders count="10">
    <border>
      <left/>
      <right/>
      <top/>
      <bottom/>
      <diagonal/>
    </border>
    <border>
      <bottom style="double">
        <color rgb="00C97B8E"/>
      </bottom>
    </border>
    <border>
      <bottom style="thin">
        <color rgb="00C97B8E"/>
      </bottom>
    </border>
    <border>
      <top style="medium">
        <color rgb="004A2545"/>
      </top>
    </border>
    <border>
      <top style="thin">
        <color rgb="004A2545"/>
      </top>
      <bottom style="thin">
        <color rgb="004A2545"/>
      </bottom>
    </border>
    <border>
      <bottom style="thin">
        <color rgb="00E7D9DE"/>
      </bottom>
    </border>
    <border>
      <top style="medium">
        <color rgb="004A2545"/>
      </top>
      <bottom style="thin">
        <color rgb="004A2545"/>
      </bottom>
    </border>
    <border>
      <left/>
      <right/>
      <top style="thin">
        <color rgb="004A2545"/>
      </top>
      <bottom/>
      <diagonal/>
    </border>
    <border>
      <left/>
      <right/>
      <top style="thin">
        <color rgb="004A2545"/>
      </top>
      <bottom style="thin">
        <color rgb="004A2545"/>
      </bottom>
      <diagonal/>
    </border>
    <border>
      <top style="thin">
        <color rgb="004A2545"/>
      </top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0" applyAlignment="1" pivotButton="0" quotePrefix="0" xfId="0">
      <alignment vertical="bottom"/>
    </xf>
    <xf numFmtId="0" fontId="0" fillId="2" borderId="0" pivotButton="0" quotePrefix="0" xfId="0"/>
    <xf numFmtId="0" fontId="3" fillId="2" borderId="0" applyAlignment="1" pivotButton="0" quotePrefix="0" xfId="0">
      <alignment horizontal="right" vertical="bottom"/>
    </xf>
    <xf numFmtId="0" fontId="2" fillId="2" borderId="0" pivotButton="0" quotePrefix="0" xfId="0"/>
    <xf numFmtId="0" fontId="4" fillId="2" borderId="0" applyAlignment="1" pivotButton="0" quotePrefix="0" xfId="0">
      <alignment horizontal="right"/>
    </xf>
    <xf numFmtId="0" fontId="0" fillId="2" borderId="1" pivotButton="0" quotePrefix="0" xfId="0"/>
    <xf numFmtId="0" fontId="5" fillId="0" borderId="0" applyAlignment="1" pivotButton="0" quotePrefix="0" xfId="0">
      <alignment vertical="center"/>
    </xf>
    <xf numFmtId="0" fontId="6" fillId="3" borderId="2" applyAlignment="1" pivotButton="0" quotePrefix="0" xfId="0">
      <alignment horizontal="left" vertical="center"/>
    </xf>
    <xf numFmtId="0" fontId="0" fillId="3" borderId="2" pivotButton="0" quotePrefix="0" xfId="0"/>
    <xf numFmtId="165" fontId="6" fillId="3" borderId="2" applyAlignment="1" pivotButton="0" quotePrefix="0" xfId="0">
      <alignment horizontal="left" vertical="center"/>
    </xf>
    <xf numFmtId="165" fontId="6" fillId="4" borderId="2" applyAlignment="1" pivotButton="0" quotePrefix="0" xfId="0">
      <alignment horizontal="left" vertical="center"/>
    </xf>
    <xf numFmtId="1" fontId="6" fillId="3" borderId="2" applyAlignment="1" pivotButton="0" quotePrefix="0" xfId="0">
      <alignment horizontal="left" vertical="center"/>
    </xf>
    <xf numFmtId="0" fontId="7" fillId="4" borderId="3" applyAlignment="1" pivotButton="0" quotePrefix="0" xfId="0">
      <alignment horizontal="center" vertical="bottom"/>
    </xf>
    <xf numFmtId="0" fontId="0" fillId="4" borderId="3" pivotButton="0" quotePrefix="0" xfId="0"/>
    <xf numFmtId="166" fontId="8" fillId="4" borderId="0" applyAlignment="1" pivotButton="0" quotePrefix="0" xfId="0">
      <alignment horizontal="center" vertical="center"/>
    </xf>
    <xf numFmtId="0" fontId="0" fillId="4" borderId="0" pivotButton="0" quotePrefix="0" xfId="0"/>
    <xf numFmtId="9" fontId="8" fillId="4" borderId="0" applyAlignment="1" pivotButton="0" quotePrefix="0" xfId="0">
      <alignment horizontal="center" vertical="center"/>
    </xf>
    <xf numFmtId="1" fontId="8" fillId="4" borderId="0" applyAlignment="1" pivotButton="0" quotePrefix="0" xfId="0">
      <alignment horizontal="center" vertical="center"/>
    </xf>
    <xf numFmtId="0" fontId="9" fillId="4" borderId="0" applyAlignment="1" pivotButton="0" quotePrefix="0" xfId="0">
      <alignment horizontal="center" vertical="top"/>
    </xf>
    <xf numFmtId="0" fontId="10" fillId="0" borderId="0" applyAlignment="1" pivotButton="0" quotePrefix="0" xfId="0">
      <alignment vertical="bottom"/>
    </xf>
    <xf numFmtId="0" fontId="9" fillId="0" borderId="0" applyAlignment="1" pivotButton="0" quotePrefix="0" xfId="0">
      <alignment horizontal="right" vertical="bottom"/>
    </xf>
    <xf numFmtId="0" fontId="11" fillId="0" borderId="4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center" wrapText="1"/>
    </xf>
    <xf numFmtId="167" fontId="12" fillId="0" borderId="5" applyAlignment="1" pivotButton="0" quotePrefix="0" xfId="0">
      <alignment horizontal="left" vertical="center"/>
    </xf>
    <xf numFmtId="0" fontId="12" fillId="0" borderId="5" applyAlignment="1" pivotButton="0" quotePrefix="0" xfId="0">
      <alignment horizontal="center" vertical="center"/>
    </xf>
    <xf numFmtId="0" fontId="13" fillId="3" borderId="5" applyAlignment="1" pivotButton="0" quotePrefix="0" xfId="0">
      <alignment horizontal="center" vertical="center"/>
    </xf>
    <xf numFmtId="168" fontId="12" fillId="0" borderId="5" applyAlignment="1" pivotButton="0" quotePrefix="0" xfId="0">
      <alignment horizontal="center" vertical="center"/>
    </xf>
    <xf numFmtId="166" fontId="12" fillId="0" borderId="5" applyAlignment="1" pivotButton="0" quotePrefix="0" xfId="0">
      <alignment horizontal="center" vertical="center"/>
    </xf>
    <xf numFmtId="9" fontId="12" fillId="0" borderId="5" applyAlignment="1" pivotButton="0" quotePrefix="0" xfId="0">
      <alignment horizontal="center" vertical="center"/>
    </xf>
    <xf numFmtId="167" fontId="12" fillId="2" borderId="5" applyAlignment="1" pivotButton="0" quotePrefix="0" xfId="0">
      <alignment horizontal="left" vertical="center"/>
    </xf>
    <xf numFmtId="0" fontId="12" fillId="2" borderId="5" applyAlignment="1" pivotButton="0" quotePrefix="0" xfId="0">
      <alignment horizontal="center" vertical="center"/>
    </xf>
    <xf numFmtId="168" fontId="12" fillId="2" borderId="5" applyAlignment="1" pivotButton="0" quotePrefix="0" xfId="0">
      <alignment horizontal="center" vertical="center"/>
    </xf>
    <xf numFmtId="166" fontId="12" fillId="2" borderId="5" applyAlignment="1" pivotButton="0" quotePrefix="0" xfId="0">
      <alignment horizontal="center" vertical="center"/>
    </xf>
    <xf numFmtId="9" fontId="12" fillId="2" borderId="5" applyAlignment="1" pivotButton="0" quotePrefix="0" xfId="0">
      <alignment horizontal="center" vertical="center"/>
    </xf>
    <xf numFmtId="0" fontId="3" fillId="4" borderId="6" applyAlignment="1" pivotButton="0" quotePrefix="0" xfId="0">
      <alignment horizontal="left" vertical="center"/>
    </xf>
    <xf numFmtId="0" fontId="3" fillId="4" borderId="6" applyAlignment="1" pivotButton="0" quotePrefix="0" xfId="0">
      <alignment horizontal="center" vertical="center"/>
    </xf>
    <xf numFmtId="168" fontId="3" fillId="4" borderId="6" applyAlignment="1" pivotButton="0" quotePrefix="0" xfId="0">
      <alignment horizontal="center" vertical="center"/>
    </xf>
    <xf numFmtId="166" fontId="3" fillId="4" borderId="6" applyAlignment="1" pivotButton="0" quotePrefix="0" xfId="0">
      <alignment horizontal="center" vertical="center"/>
    </xf>
    <xf numFmtId="9" fontId="3" fillId="4" borderId="6" applyAlignment="1" pivotButton="0" quotePrefix="0" xfId="0">
      <alignment horizontal="center" vertical="center"/>
    </xf>
    <xf numFmtId="0" fontId="9" fillId="0" borderId="0" pivotButton="0" quotePrefix="0" xfId="0"/>
    <xf numFmtId="0" fontId="0" fillId="0" borderId="8" pivotButton="0" quotePrefix="0" xfId="0"/>
    <xf numFmtId="0" fontId="12" fillId="0" borderId="5" applyAlignment="1" pivotButton="0" quotePrefix="0" xfId="0">
      <alignment horizontal="left" vertical="center"/>
    </xf>
    <xf numFmtId="0" fontId="14" fillId="0" borderId="5" applyAlignment="1" pivotButton="0" quotePrefix="0" xfId="0">
      <alignment horizontal="left" vertical="center"/>
    </xf>
    <xf numFmtId="0" fontId="16" fillId="0" borderId="0" pivotButton="0" quotePrefix="0" xfId="0"/>
    <xf numFmtId="169" fontId="17" fillId="0" borderId="0" applyAlignment="1" pivotButton="0" quotePrefix="0" xfId="0">
      <alignment horizontal="center"/>
    </xf>
    <xf numFmtId="9" fontId="17" fillId="0" borderId="0" applyAlignment="1" pivotButton="0" quotePrefix="0" xfId="0">
      <alignment horizontal="center"/>
    </xf>
    <xf numFmtId="0" fontId="15" fillId="0" borderId="9" applyAlignment="1" pivotButton="0" quotePrefix="0" xfId="0">
      <alignment horizontal="left"/>
    </xf>
    <xf numFmtId="0" fontId="15" fillId="0" borderId="9" applyAlignment="1" pivotButton="0" quotePrefix="0" xfId="0">
      <alignment horizontal="center"/>
    </xf>
    <xf numFmtId="9" fontId="15" fillId="0" borderId="9" applyAlignment="1" pivotButton="0" quotePrefix="0" xfId="0">
      <alignment horizontal="center"/>
    </xf>
    <xf numFmtId="0" fontId="18" fillId="2" borderId="0" applyAlignment="1" pivotButton="0" quotePrefix="0" xfId="0">
      <alignment vertical="bottom"/>
    </xf>
    <xf numFmtId="0" fontId="19" fillId="2" borderId="1" pivotButton="0" quotePrefix="0" xfId="0"/>
    <xf numFmtId="0" fontId="20" fillId="0" borderId="0" pivotButton="0" quotePrefix="0" xfId="0"/>
    <xf numFmtId="0" fontId="12" fillId="2" borderId="5" applyAlignment="1" pivotButton="0" quotePrefix="0" xfId="0">
      <alignment horizontal="left" vertical="center"/>
    </xf>
    <xf numFmtId="0" fontId="19" fillId="2" borderId="0" pivotButton="0" quotePrefix="0" xfId="0"/>
    <xf numFmtId="0" fontId="21" fillId="0" borderId="5" applyAlignment="1" pivotButton="0" quotePrefix="0" xfId="0">
      <alignment horizontal="center" vertical="center"/>
    </xf>
    <xf numFmtId="0" fontId="21" fillId="0" borderId="5" applyAlignment="1" pivotButton="0" quotePrefix="0" xfId="0">
      <alignment horizontal="left" vertical="center"/>
    </xf>
    <xf numFmtId="170" fontId="21" fillId="0" borderId="5" applyAlignment="1" pivotButton="0" quotePrefix="0" xfId="0">
      <alignment horizontal="center" vertical="center"/>
    </xf>
    <xf numFmtId="168" fontId="22" fillId="0" borderId="5" applyAlignment="1" pivotButton="0" quotePrefix="0" xfId="0">
      <alignment horizontal="center" vertical="center"/>
    </xf>
    <xf numFmtId="0" fontId="22" fillId="0" borderId="5" applyAlignment="1" pivotButton="0" quotePrefix="0" xfId="0">
      <alignment horizontal="center" vertical="center"/>
    </xf>
    <xf numFmtId="0" fontId="23" fillId="0" borderId="0" pivotButton="0" quotePrefix="0" xfId="0"/>
  </cellXfs>
  <cellStyles count="1">
    <cellStyle name="Normal" xfId="0" builtinId="0" hidden="0"/>
  </cellStyles>
  <dxfs count="4">
    <dxf>
      <font>
        <b val="1"/>
        <color rgb="00A3324F"/>
      </font>
      <fill>
        <patternFill patternType="solid">
          <fgColor rgb="00F3D3DC"/>
        </patternFill>
      </fill>
    </dxf>
    <dxf>
      <font>
        <i val="1"/>
        <color rgb="008A7A86"/>
      </font>
    </dxf>
    <dxf>
      <font>
        <b val="1"/>
        <color rgb="00A3324F"/>
      </font>
    </dxf>
    <dxf>
      <fill>
        <patternFill patternType="solid">
          <fgColor rgb="00F3D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0" customWidth="1" min="3" max="3"/>
    <col width="11" customWidth="1" min="4" max="4"/>
    <col width="11" customWidth="1" min="5" max="5"/>
    <col width="11" customWidth="1" min="6" max="6"/>
    <col width="11" customWidth="1" min="7" max="7"/>
    <col width="12" customWidth="1" min="8" max="8"/>
    <col width="12" customWidth="1" min="9" max="9"/>
    <col width="13" customWidth="1" min="10" max="10"/>
  </cols>
  <sheetData>
    <row r="1" ht="34" customHeight="1">
      <c r="A1" s="1" t="inlineStr">
        <is>
          <t>Employee Turnover Report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>
        <f>B5</f>
        <v/>
      </c>
    </row>
    <row r="2" ht="18" customHeight="1">
      <c r="A2" s="4" t="inlineStr">
        <is>
          <t>Trailing twelve months  ·  headcount, separations, reasons and retention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5">
        <f>TEXT(B6,"mmm d, yyyy")&amp;" – "&amp;TEXT(E6,"mmm d, yyyy")</f>
        <v/>
      </c>
    </row>
    <row r="3" ht="8" customHeight="1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</row>
    <row r="4" ht="8" customHeight="1"/>
    <row r="5" ht="19" customHeight="1">
      <c r="A5" s="7" t="inlineStr">
        <is>
          <t>ORGANIZATION</t>
        </is>
      </c>
      <c r="B5" s="8" t="inlineStr">
        <is>
          <t>Northfield Home Health</t>
        </is>
      </c>
      <c r="C5" s="9" t="n"/>
      <c r="D5" s="9" t="n"/>
      <c r="F5" s="7" t="inlineStr">
        <is>
          <t>PREPARED BY</t>
        </is>
      </c>
      <c r="G5" s="8" t="inlineStr">
        <is>
          <t>Dana Whitlock, HR Manager</t>
        </is>
      </c>
      <c r="H5" s="9" t="n"/>
      <c r="I5" s="9" t="n"/>
      <c r="J5" s="9" t="n"/>
    </row>
    <row r="6" ht="19" customHeight="1">
      <c r="A6" s="7" t="inlineStr">
        <is>
          <t>PERIOD START</t>
        </is>
      </c>
      <c r="B6" s="10" t="n">
        <v>45931</v>
      </c>
      <c r="D6" s="7" t="inlineStr">
        <is>
          <t>PERIOD END</t>
        </is>
      </c>
      <c r="E6" s="11">
        <f>EDATE(B6,12)-1</f>
        <v/>
      </c>
      <c r="G6" s="7" t="inlineStr">
        <is>
          <t>OPENING HEADCOUNT</t>
        </is>
      </c>
      <c r="I6" s="12" t="n">
        <v>210</v>
      </c>
    </row>
    <row r="7" ht="12" customHeight="1"/>
    <row r="8" ht="18" customHeight="1">
      <c r="A8" s="13" t="inlineStr">
        <is>
          <t>TURNOVER RATE</t>
        </is>
      </c>
      <c r="B8" s="14" t="n"/>
      <c r="C8" s="13" t="inlineStr">
        <is>
          <t>VOLUNTARY</t>
        </is>
      </c>
      <c r="D8" s="14" t="n"/>
      <c r="E8" s="13" t="inlineStr">
        <is>
          <t>RETENTION</t>
        </is>
      </c>
      <c r="F8" s="14" t="n"/>
      <c r="G8" s="13" t="inlineStr">
        <is>
          <t>FIRST-YEAR LEAVERS</t>
        </is>
      </c>
      <c r="H8" s="14" t="n"/>
      <c r="I8" s="13" t="inlineStr">
        <is>
          <t>REGRETTABLE LOSSES</t>
        </is>
      </c>
      <c r="J8" s="14" t="n"/>
    </row>
    <row r="9" ht="30" customHeight="1">
      <c r="A9" s="15">
        <f>I25</f>
        <v/>
      </c>
      <c r="B9" s="16" t="n"/>
      <c r="C9" s="15">
        <f>IF(H25=0,0,D25/H25)</f>
        <v/>
      </c>
      <c r="D9" s="16" t="n"/>
      <c r="E9" s="15">
        <f>IF(B13=0,0,(B13-COUNTIFS('Leavers Log'!$E$6:$E$205,"&lt;"&amp;B6,'Leavers Log'!$F$6:$F$205,"&gt;="&amp;B6,'Leavers Log'!$F$6:$F$205,"&lt;="&amp;E6))/B13)</f>
        <v/>
      </c>
      <c r="F9" s="16" t="n"/>
      <c r="G9" s="17">
        <f>IF(F25=0,0,COUNTIFS('Leavers Log'!$G$6:$G$205,"&lt;1",'Leavers Log'!$F$6:$F$205,"&gt;="&amp;B6,'Leavers Log'!$F$6:$F$205,"&lt;="&amp;E6)/F25)</f>
        <v/>
      </c>
      <c r="H9" s="16" t="n"/>
      <c r="I9" s="18">
        <f>COUNTIFS('Leavers Log'!$K$6:$K$205,"Y",'Leavers Log'!$F$6:$F$205,"&gt;="&amp;B6,'Leavers Log'!$F$6:$F$205,"&lt;="&amp;E6)</f>
        <v/>
      </c>
      <c r="J9" s="16" t="n"/>
    </row>
    <row r="10" ht="16" customHeight="1">
      <c r="A10" s="19" t="inlineStr">
        <is>
          <t>separations ÷ avg headcount</t>
        </is>
      </c>
      <c r="B10" s="16" t="n"/>
      <c r="C10" s="19" t="inlineStr">
        <is>
          <t>resignations only</t>
        </is>
      </c>
      <c r="D10" s="16" t="n"/>
      <c r="E10" s="19" t="inlineStr">
        <is>
          <t>of opening staff still here</t>
        </is>
      </c>
      <c r="F10" s="16" t="n"/>
      <c r="G10" s="19" t="inlineStr">
        <is>
          <t>left within 12 months of hire</t>
        </is>
      </c>
      <c r="H10" s="16" t="n"/>
      <c r="I10" s="19" t="inlineStr">
        <is>
          <t>people you wanted to keep</t>
        </is>
      </c>
      <c r="J10" s="16" t="n"/>
    </row>
    <row r="11" ht="24" customHeight="1">
      <c r="A11" s="20" t="inlineStr">
        <is>
          <t>Month by month</t>
        </is>
      </c>
      <c r="J11" s="21" t="inlineStr">
        <is>
          <t>Separations count automatically from the Leavers Log</t>
        </is>
      </c>
    </row>
    <row r="12" ht="30" customHeight="1">
      <c r="A12" s="22" t="inlineStr">
        <is>
          <t>Month</t>
        </is>
      </c>
      <c r="B12" s="23" t="inlineStr">
        <is>
          <t>Start headcount</t>
        </is>
      </c>
      <c r="C12" s="23" t="inlineStr">
        <is>
          <t>Hires</t>
        </is>
      </c>
      <c r="D12" s="23" t="inlineStr">
        <is>
          <t>Voluntary exits</t>
        </is>
      </c>
      <c r="E12" s="23" t="inlineStr">
        <is>
          <t>Involuntary exits</t>
        </is>
      </c>
      <c r="F12" s="23" t="inlineStr">
        <is>
          <t>Total exits</t>
        </is>
      </c>
      <c r="G12" s="23" t="inlineStr">
        <is>
          <t>End headcount</t>
        </is>
      </c>
      <c r="H12" s="23" t="inlineStr">
        <is>
          <t>Average headcount</t>
        </is>
      </c>
      <c r="I12" s="23" t="inlineStr">
        <is>
          <t>Monthly turnover</t>
        </is>
      </c>
      <c r="J12" s="23" t="inlineStr">
        <is>
          <t>Voluntary share</t>
        </is>
      </c>
    </row>
    <row r="13" ht="17" customHeight="1">
      <c r="A13" s="24">
        <f>B6</f>
        <v/>
      </c>
      <c r="B13" s="25">
        <f>I6</f>
        <v/>
      </c>
      <c r="C13" s="26" t="n">
        <v>4</v>
      </c>
      <c r="D13" s="25">
        <f>COUNTIFS('Leavers Log'!$F$6:$F$205,"&gt;="&amp;A13,'Leavers Log'!$F$6:$F$205,"&lt;="&amp;EOMONTH(A13,0),'Leavers Log'!$I$6:$I$205,"Voluntary")</f>
        <v/>
      </c>
      <c r="E13" s="25">
        <f>COUNTIFS('Leavers Log'!$F$6:$F$205,"&gt;="&amp;A13,'Leavers Log'!$F$6:$F$205,"&lt;="&amp;EOMONTH(A13,0),'Leavers Log'!$I$6:$I$205,"Involuntary")</f>
        <v/>
      </c>
      <c r="F13" s="25">
        <f>D13+E13</f>
        <v/>
      </c>
      <c r="G13" s="25">
        <f>B13+C13-F13</f>
        <v/>
      </c>
      <c r="H13" s="27">
        <f>(B13+G13)/2</f>
        <v/>
      </c>
      <c r="I13" s="28">
        <f>IF(H13=0,"",F13/H13)</f>
        <v/>
      </c>
      <c r="J13" s="29">
        <f>IF(F13=0,"",D13/F13)</f>
        <v/>
      </c>
    </row>
    <row r="14" ht="17" customHeight="1">
      <c r="A14" s="30">
        <f>EDATE(A13,1)</f>
        <v/>
      </c>
      <c r="B14" s="31">
        <f>G13</f>
        <v/>
      </c>
      <c r="C14" s="26" t="n">
        <v>3</v>
      </c>
      <c r="D14" s="31">
        <f>COUNTIFS('Leavers Log'!$F$6:$F$205,"&gt;="&amp;A14,'Leavers Log'!$F$6:$F$205,"&lt;="&amp;EOMONTH(A14,0),'Leavers Log'!$I$6:$I$205,"Voluntary")</f>
        <v/>
      </c>
      <c r="E14" s="31">
        <f>COUNTIFS('Leavers Log'!$F$6:$F$205,"&gt;="&amp;A14,'Leavers Log'!$F$6:$F$205,"&lt;="&amp;EOMONTH(A14,0),'Leavers Log'!$I$6:$I$205,"Involuntary")</f>
        <v/>
      </c>
      <c r="F14" s="31">
        <f>D14+E14</f>
        <v/>
      </c>
      <c r="G14" s="31">
        <f>B14+C14-F14</f>
        <v/>
      </c>
      <c r="H14" s="32">
        <f>(B14+G14)/2</f>
        <v/>
      </c>
      <c r="I14" s="33">
        <f>IF(H14=0,"",F14/H14)</f>
        <v/>
      </c>
      <c r="J14" s="34">
        <f>IF(F14=0,"",D14/F14)</f>
        <v/>
      </c>
    </row>
    <row r="15" ht="17" customHeight="1">
      <c r="A15" s="24">
        <f>EDATE(A14,1)</f>
        <v/>
      </c>
      <c r="B15" s="25">
        <f>G14</f>
        <v/>
      </c>
      <c r="C15" s="26" t="n">
        <v>6</v>
      </c>
      <c r="D15" s="25">
        <f>COUNTIFS('Leavers Log'!$F$6:$F$205,"&gt;="&amp;A15,'Leavers Log'!$F$6:$F$205,"&lt;="&amp;EOMONTH(A15,0),'Leavers Log'!$I$6:$I$205,"Voluntary")</f>
        <v/>
      </c>
      <c r="E15" s="25">
        <f>COUNTIFS('Leavers Log'!$F$6:$F$205,"&gt;="&amp;A15,'Leavers Log'!$F$6:$F$205,"&lt;="&amp;EOMONTH(A15,0),'Leavers Log'!$I$6:$I$205,"Involuntary")</f>
        <v/>
      </c>
      <c r="F15" s="25">
        <f>D15+E15</f>
        <v/>
      </c>
      <c r="G15" s="25">
        <f>B15+C15-F15</f>
        <v/>
      </c>
      <c r="H15" s="27">
        <f>(B15+G15)/2</f>
        <v/>
      </c>
      <c r="I15" s="28">
        <f>IF(H15=0,"",F15/H15)</f>
        <v/>
      </c>
      <c r="J15" s="29">
        <f>IF(F15=0,"",D15/F15)</f>
        <v/>
      </c>
    </row>
    <row r="16" ht="17" customHeight="1">
      <c r="A16" s="30">
        <f>EDATE(A15,1)</f>
        <v/>
      </c>
      <c r="B16" s="31">
        <f>G15</f>
        <v/>
      </c>
      <c r="C16" s="26" t="n">
        <v>2</v>
      </c>
      <c r="D16" s="31">
        <f>COUNTIFS('Leavers Log'!$F$6:$F$205,"&gt;="&amp;A16,'Leavers Log'!$F$6:$F$205,"&lt;="&amp;EOMONTH(A16,0),'Leavers Log'!$I$6:$I$205,"Voluntary")</f>
        <v/>
      </c>
      <c r="E16" s="31">
        <f>COUNTIFS('Leavers Log'!$F$6:$F$205,"&gt;="&amp;A16,'Leavers Log'!$F$6:$F$205,"&lt;="&amp;EOMONTH(A16,0),'Leavers Log'!$I$6:$I$205,"Involuntary")</f>
        <v/>
      </c>
      <c r="F16" s="31">
        <f>D16+E16</f>
        <v/>
      </c>
      <c r="G16" s="31">
        <f>B16+C16-F16</f>
        <v/>
      </c>
      <c r="H16" s="32">
        <f>(B16+G16)/2</f>
        <v/>
      </c>
      <c r="I16" s="33">
        <f>IF(H16=0,"",F16/H16)</f>
        <v/>
      </c>
      <c r="J16" s="34">
        <f>IF(F16=0,"",D16/F16)</f>
        <v/>
      </c>
    </row>
    <row r="17" ht="17" customHeight="1">
      <c r="A17" s="24">
        <f>EDATE(A16,1)</f>
        <v/>
      </c>
      <c r="B17" s="25">
        <f>G16</f>
        <v/>
      </c>
      <c r="C17" s="26" t="n">
        <v>4</v>
      </c>
      <c r="D17" s="25">
        <f>COUNTIFS('Leavers Log'!$F$6:$F$205,"&gt;="&amp;A17,'Leavers Log'!$F$6:$F$205,"&lt;="&amp;EOMONTH(A17,0),'Leavers Log'!$I$6:$I$205,"Voluntary")</f>
        <v/>
      </c>
      <c r="E17" s="25">
        <f>COUNTIFS('Leavers Log'!$F$6:$F$205,"&gt;="&amp;A17,'Leavers Log'!$F$6:$F$205,"&lt;="&amp;EOMONTH(A17,0),'Leavers Log'!$I$6:$I$205,"Involuntary")</f>
        <v/>
      </c>
      <c r="F17" s="25">
        <f>D17+E17</f>
        <v/>
      </c>
      <c r="G17" s="25">
        <f>B17+C17-F17</f>
        <v/>
      </c>
      <c r="H17" s="27">
        <f>(B17+G17)/2</f>
        <v/>
      </c>
      <c r="I17" s="28">
        <f>IF(H17=0,"",F17/H17)</f>
        <v/>
      </c>
      <c r="J17" s="29">
        <f>IF(F17=0,"",D17/F17)</f>
        <v/>
      </c>
    </row>
    <row r="18" ht="17" customHeight="1">
      <c r="A18" s="30">
        <f>EDATE(A17,1)</f>
        <v/>
      </c>
      <c r="B18" s="31">
        <f>G17</f>
        <v/>
      </c>
      <c r="C18" s="26" t="n">
        <v>5</v>
      </c>
      <c r="D18" s="31">
        <f>COUNTIFS('Leavers Log'!$F$6:$F$205,"&gt;="&amp;A18,'Leavers Log'!$F$6:$F$205,"&lt;="&amp;EOMONTH(A18,0),'Leavers Log'!$I$6:$I$205,"Voluntary")</f>
        <v/>
      </c>
      <c r="E18" s="31">
        <f>COUNTIFS('Leavers Log'!$F$6:$F$205,"&gt;="&amp;A18,'Leavers Log'!$F$6:$F$205,"&lt;="&amp;EOMONTH(A18,0),'Leavers Log'!$I$6:$I$205,"Involuntary")</f>
        <v/>
      </c>
      <c r="F18" s="31">
        <f>D18+E18</f>
        <v/>
      </c>
      <c r="G18" s="31">
        <f>B18+C18-F18</f>
        <v/>
      </c>
      <c r="H18" s="32">
        <f>(B18+G18)/2</f>
        <v/>
      </c>
      <c r="I18" s="33">
        <f>IF(H18=0,"",F18/H18)</f>
        <v/>
      </c>
      <c r="J18" s="34">
        <f>IF(F18=0,"",D18/F18)</f>
        <v/>
      </c>
    </row>
    <row r="19" ht="17" customHeight="1">
      <c r="A19" s="24">
        <f>EDATE(A18,1)</f>
        <v/>
      </c>
      <c r="B19" s="25">
        <f>G18</f>
        <v/>
      </c>
      <c r="C19" s="26" t="n">
        <v>4</v>
      </c>
      <c r="D19" s="25">
        <f>COUNTIFS('Leavers Log'!$F$6:$F$205,"&gt;="&amp;A19,'Leavers Log'!$F$6:$F$205,"&lt;="&amp;EOMONTH(A19,0),'Leavers Log'!$I$6:$I$205,"Voluntary")</f>
        <v/>
      </c>
      <c r="E19" s="25">
        <f>COUNTIFS('Leavers Log'!$F$6:$F$205,"&gt;="&amp;A19,'Leavers Log'!$F$6:$F$205,"&lt;="&amp;EOMONTH(A19,0),'Leavers Log'!$I$6:$I$205,"Involuntary")</f>
        <v/>
      </c>
      <c r="F19" s="25">
        <f>D19+E19</f>
        <v/>
      </c>
      <c r="G19" s="25">
        <f>B19+C19-F19</f>
        <v/>
      </c>
      <c r="H19" s="27">
        <f>(B19+G19)/2</f>
        <v/>
      </c>
      <c r="I19" s="28">
        <f>IF(H19=0,"",F19/H19)</f>
        <v/>
      </c>
      <c r="J19" s="29">
        <f>IF(F19=0,"",D19/F19)</f>
        <v/>
      </c>
    </row>
    <row r="20" ht="17" customHeight="1">
      <c r="A20" s="30">
        <f>EDATE(A19,1)</f>
        <v/>
      </c>
      <c r="B20" s="31">
        <f>G19</f>
        <v/>
      </c>
      <c r="C20" s="26" t="n">
        <v>5</v>
      </c>
      <c r="D20" s="31">
        <f>COUNTIFS('Leavers Log'!$F$6:$F$205,"&gt;="&amp;A20,'Leavers Log'!$F$6:$F$205,"&lt;="&amp;EOMONTH(A20,0),'Leavers Log'!$I$6:$I$205,"Voluntary")</f>
        <v/>
      </c>
      <c r="E20" s="31">
        <f>COUNTIFS('Leavers Log'!$F$6:$F$205,"&gt;="&amp;A20,'Leavers Log'!$F$6:$F$205,"&lt;="&amp;EOMONTH(A20,0),'Leavers Log'!$I$6:$I$205,"Involuntary")</f>
        <v/>
      </c>
      <c r="F20" s="31">
        <f>D20+E20</f>
        <v/>
      </c>
      <c r="G20" s="31">
        <f>B20+C20-F20</f>
        <v/>
      </c>
      <c r="H20" s="32">
        <f>(B20+G20)/2</f>
        <v/>
      </c>
      <c r="I20" s="33">
        <f>IF(H20=0,"",F20/H20)</f>
        <v/>
      </c>
      <c r="J20" s="34">
        <f>IF(F20=0,"",D20/F20)</f>
        <v/>
      </c>
    </row>
    <row r="21" ht="17" customHeight="1">
      <c r="A21" s="24">
        <f>EDATE(A20,1)</f>
        <v/>
      </c>
      <c r="B21" s="25">
        <f>G20</f>
        <v/>
      </c>
      <c r="C21" s="26" t="n">
        <v>3</v>
      </c>
      <c r="D21" s="25">
        <f>COUNTIFS('Leavers Log'!$F$6:$F$205,"&gt;="&amp;A21,'Leavers Log'!$F$6:$F$205,"&lt;="&amp;EOMONTH(A21,0),'Leavers Log'!$I$6:$I$205,"Voluntary")</f>
        <v/>
      </c>
      <c r="E21" s="25">
        <f>COUNTIFS('Leavers Log'!$F$6:$F$205,"&gt;="&amp;A21,'Leavers Log'!$F$6:$F$205,"&lt;="&amp;EOMONTH(A21,0),'Leavers Log'!$I$6:$I$205,"Involuntary")</f>
        <v/>
      </c>
      <c r="F21" s="25">
        <f>D21+E21</f>
        <v/>
      </c>
      <c r="G21" s="25">
        <f>B21+C21-F21</f>
        <v/>
      </c>
      <c r="H21" s="27">
        <f>(B21+G21)/2</f>
        <v/>
      </c>
      <c r="I21" s="28">
        <f>IF(H21=0,"",F21/H21)</f>
        <v/>
      </c>
      <c r="J21" s="29">
        <f>IF(F21=0,"",D21/F21)</f>
        <v/>
      </c>
    </row>
    <row r="22" ht="17" customHeight="1">
      <c r="A22" s="30">
        <f>EDATE(A21,1)</f>
        <v/>
      </c>
      <c r="B22" s="31">
        <f>G21</f>
        <v/>
      </c>
      <c r="C22" s="26" t="n">
        <v>5</v>
      </c>
      <c r="D22" s="31">
        <f>COUNTIFS('Leavers Log'!$F$6:$F$205,"&gt;="&amp;A22,'Leavers Log'!$F$6:$F$205,"&lt;="&amp;EOMONTH(A22,0),'Leavers Log'!$I$6:$I$205,"Voluntary")</f>
        <v/>
      </c>
      <c r="E22" s="31">
        <f>COUNTIFS('Leavers Log'!$F$6:$F$205,"&gt;="&amp;A22,'Leavers Log'!$F$6:$F$205,"&lt;="&amp;EOMONTH(A22,0),'Leavers Log'!$I$6:$I$205,"Involuntary")</f>
        <v/>
      </c>
      <c r="F22" s="31">
        <f>D22+E22</f>
        <v/>
      </c>
      <c r="G22" s="31">
        <f>B22+C22-F22</f>
        <v/>
      </c>
      <c r="H22" s="32">
        <f>(B22+G22)/2</f>
        <v/>
      </c>
      <c r="I22" s="33">
        <f>IF(H22=0,"",F22/H22)</f>
        <v/>
      </c>
      <c r="J22" s="34">
        <f>IF(F22=0,"",D22/F22)</f>
        <v/>
      </c>
    </row>
    <row r="23" ht="17" customHeight="1">
      <c r="A23" s="24">
        <f>EDATE(A22,1)</f>
        <v/>
      </c>
      <c r="B23" s="25">
        <f>G22</f>
        <v/>
      </c>
      <c r="C23" s="26" t="n">
        <v>4</v>
      </c>
      <c r="D23" s="25">
        <f>COUNTIFS('Leavers Log'!$F$6:$F$205,"&gt;="&amp;A23,'Leavers Log'!$F$6:$F$205,"&lt;="&amp;EOMONTH(A23,0),'Leavers Log'!$I$6:$I$205,"Voluntary")</f>
        <v/>
      </c>
      <c r="E23" s="25">
        <f>COUNTIFS('Leavers Log'!$F$6:$F$205,"&gt;="&amp;A23,'Leavers Log'!$F$6:$F$205,"&lt;="&amp;EOMONTH(A23,0),'Leavers Log'!$I$6:$I$205,"Involuntary")</f>
        <v/>
      </c>
      <c r="F23" s="25">
        <f>D23+E23</f>
        <v/>
      </c>
      <c r="G23" s="25">
        <f>B23+C23-F23</f>
        <v/>
      </c>
      <c r="H23" s="27">
        <f>(B23+G23)/2</f>
        <v/>
      </c>
      <c r="I23" s="28">
        <f>IF(H23=0,"",F23/H23)</f>
        <v/>
      </c>
      <c r="J23" s="29">
        <f>IF(F23=0,"",D23/F23)</f>
        <v/>
      </c>
    </row>
    <row r="24" ht="17" customHeight="1">
      <c r="A24" s="30">
        <f>EDATE(A23,1)</f>
        <v/>
      </c>
      <c r="B24" s="31">
        <f>G23</f>
        <v/>
      </c>
      <c r="C24" s="26" t="n">
        <v>4</v>
      </c>
      <c r="D24" s="31">
        <f>COUNTIFS('Leavers Log'!$F$6:$F$205,"&gt;="&amp;A24,'Leavers Log'!$F$6:$F$205,"&lt;="&amp;EOMONTH(A24,0),'Leavers Log'!$I$6:$I$205,"Voluntary")</f>
        <v/>
      </c>
      <c r="E24" s="31">
        <f>COUNTIFS('Leavers Log'!$F$6:$F$205,"&gt;="&amp;A24,'Leavers Log'!$F$6:$F$205,"&lt;="&amp;EOMONTH(A24,0),'Leavers Log'!$I$6:$I$205,"Involuntary")</f>
        <v/>
      </c>
      <c r="F24" s="31">
        <f>D24+E24</f>
        <v/>
      </c>
      <c r="G24" s="31">
        <f>B24+C24-F24</f>
        <v/>
      </c>
      <c r="H24" s="32">
        <f>(B24+G24)/2</f>
        <v/>
      </c>
      <c r="I24" s="33">
        <f>IF(H24=0,"",F24/H24)</f>
        <v/>
      </c>
      <c r="J24" s="34">
        <f>IF(F24=0,"",D24/F24)</f>
        <v/>
      </c>
    </row>
    <row r="25" ht="20" customHeight="1">
      <c r="A25" s="35" t="inlineStr">
        <is>
          <t>12-month total</t>
        </is>
      </c>
      <c r="B25" s="36">
        <f>B13</f>
        <v/>
      </c>
      <c r="C25" s="36">
        <f>SUM(C13:C24)</f>
        <v/>
      </c>
      <c r="D25" s="36">
        <f>SUM(D13:D24)</f>
        <v/>
      </c>
      <c r="E25" s="36">
        <f>SUM(E13:E24)</f>
        <v/>
      </c>
      <c r="F25" s="36">
        <f>SUM(F13:F24)</f>
        <v/>
      </c>
      <c r="G25" s="36">
        <f>G24</f>
        <v/>
      </c>
      <c r="H25" s="37">
        <f>AVERAGE(H13:H24)</f>
        <v/>
      </c>
      <c r="I25" s="38">
        <f>IF(H25=0,0,F25/H25)</f>
        <v/>
      </c>
      <c r="J25" s="39">
        <f>IF(F25=0,0,D25/F25)</f>
        <v/>
      </c>
    </row>
    <row r="26">
      <c r="A26" s="40" t="inlineStr">
        <is>
          <t>Shaded months ran more than 25% above the average monthly rate. Hires (purple text) are the only monthly input.</t>
        </is>
      </c>
    </row>
    <row r="28" ht="24" customHeight="1">
      <c r="A28" s="20" t="inlineStr">
        <is>
          <t>Why people left</t>
        </is>
      </c>
      <c r="G28" s="20" t="inlineStr">
        <is>
          <t>Tenure at exit</t>
        </is>
      </c>
    </row>
    <row r="29" ht="30" customHeight="1">
      <c r="A29" s="22" t="inlineStr">
        <is>
          <t>Exit reason</t>
        </is>
      </c>
      <c r="B29" s="41" t="n"/>
      <c r="C29" s="22" t="inlineStr">
        <is>
          <t>Type</t>
        </is>
      </c>
      <c r="D29" s="23" t="inlineStr">
        <is>
          <t>Leavers</t>
        </is>
      </c>
      <c r="E29" s="23" t="inlineStr">
        <is>
          <t>Share</t>
        </is>
      </c>
      <c r="G29" s="22" t="inlineStr">
        <is>
          <t>Band</t>
        </is>
      </c>
      <c r="H29" s="41" t="n"/>
      <c r="I29" s="23" t="inlineStr">
        <is>
          <t>Leavers</t>
        </is>
      </c>
      <c r="J29" s="23" t="inlineStr">
        <is>
          <t>Share</t>
        </is>
      </c>
    </row>
    <row r="30" ht="17" customHeight="1">
      <c r="A30" s="42" t="inlineStr">
        <is>
          <t>Pay / better offer</t>
        </is>
      </c>
      <c r="B30" s="42" t="n"/>
      <c r="C30" s="43" t="inlineStr">
        <is>
          <t>Voluntary</t>
        </is>
      </c>
      <c r="D30" s="25">
        <f>COUNTIFS('Leavers Log'!$J$6:$J$205,A30,'Leavers Log'!$F$6:$F$205,"&gt;="&amp;$B$6,'Leavers Log'!$F$6:$F$205,"&lt;="&amp;$E$6)</f>
        <v/>
      </c>
      <c r="E30" s="29">
        <f>IF($F$25=0,0,D30/$F$25)</f>
        <v/>
      </c>
      <c r="G30" s="42" t="inlineStr">
        <is>
          <t>Under 3 months</t>
        </is>
      </c>
      <c r="H30" s="42" t="n"/>
      <c r="I30" s="25">
        <f>COUNTIFS('Leavers Log'!$H$6:$H$205,G30,'Leavers Log'!$F$6:$F$205,"&gt;="&amp;$B$6,'Leavers Log'!$F$6:$F$205,"&lt;="&amp;$E$6)</f>
        <v/>
      </c>
      <c r="J30" s="29">
        <f>IF($F$25=0,0,I30/$F$25)</f>
        <v/>
      </c>
    </row>
    <row r="31" ht="17" customHeight="1">
      <c r="A31" s="42" t="inlineStr">
        <is>
          <t>Schedule / hours</t>
        </is>
      </c>
      <c r="B31" s="42" t="n"/>
      <c r="C31" s="43" t="inlineStr">
        <is>
          <t>Voluntary</t>
        </is>
      </c>
      <c r="D31" s="25">
        <f>COUNTIFS('Leavers Log'!$J$6:$J$205,A31,'Leavers Log'!$F$6:$F$205,"&gt;="&amp;$B$6,'Leavers Log'!$F$6:$F$205,"&lt;="&amp;$E$6)</f>
        <v/>
      </c>
      <c r="E31" s="29">
        <f>IF($F$25=0,0,D31/$F$25)</f>
        <v/>
      </c>
      <c r="G31" s="42" t="inlineStr">
        <is>
          <t>3–12 months</t>
        </is>
      </c>
      <c r="H31" s="42" t="n"/>
      <c r="I31" s="25">
        <f>COUNTIFS('Leavers Log'!$H$6:$H$205,G31,'Leavers Log'!$F$6:$F$205,"&gt;="&amp;$B$6,'Leavers Log'!$F$6:$F$205,"&lt;="&amp;$E$6)</f>
        <v/>
      </c>
      <c r="J31" s="29">
        <f>IF($F$25=0,0,I31/$F$25)</f>
        <v/>
      </c>
    </row>
    <row r="32" ht="17" customHeight="1">
      <c r="A32" s="42" t="inlineStr">
        <is>
          <t>Travel between visits</t>
        </is>
      </c>
      <c r="B32" s="42" t="n"/>
      <c r="C32" s="43" t="inlineStr">
        <is>
          <t>Voluntary</t>
        </is>
      </c>
      <c r="D32" s="25">
        <f>COUNTIFS('Leavers Log'!$J$6:$J$205,A32,'Leavers Log'!$F$6:$F$205,"&gt;="&amp;$B$6,'Leavers Log'!$F$6:$F$205,"&lt;="&amp;$E$6)</f>
        <v/>
      </c>
      <c r="E32" s="29">
        <f>IF($F$25=0,0,D32/$F$25)</f>
        <v/>
      </c>
      <c r="G32" s="42" t="inlineStr">
        <is>
          <t>1–3 years</t>
        </is>
      </c>
      <c r="H32" s="42" t="n"/>
      <c r="I32" s="25">
        <f>COUNTIFS('Leavers Log'!$H$6:$H$205,G32,'Leavers Log'!$F$6:$F$205,"&gt;="&amp;$B$6,'Leavers Log'!$F$6:$F$205,"&lt;="&amp;$E$6)</f>
        <v/>
      </c>
      <c r="J32" s="29">
        <f>IF($F$25=0,0,I32/$F$25)</f>
        <v/>
      </c>
    </row>
    <row r="33" ht="17" customHeight="1">
      <c r="A33" s="42" t="inlineStr">
        <is>
          <t>Career growth</t>
        </is>
      </c>
      <c r="B33" s="42" t="n"/>
      <c r="C33" s="43" t="inlineStr">
        <is>
          <t>Voluntary</t>
        </is>
      </c>
      <c r="D33" s="25">
        <f>COUNTIFS('Leavers Log'!$J$6:$J$205,A33,'Leavers Log'!$F$6:$F$205,"&gt;="&amp;$B$6,'Leavers Log'!$F$6:$F$205,"&lt;="&amp;$E$6)</f>
        <v/>
      </c>
      <c r="E33" s="29">
        <f>IF($F$25=0,0,D33/$F$25)</f>
        <v/>
      </c>
      <c r="G33" s="42" t="inlineStr">
        <is>
          <t>3+ years</t>
        </is>
      </c>
      <c r="H33" s="42" t="n"/>
      <c r="I33" s="25">
        <f>COUNTIFS('Leavers Log'!$H$6:$H$205,G33,'Leavers Log'!$F$6:$F$205,"&gt;="&amp;$B$6,'Leavers Log'!$F$6:$F$205,"&lt;="&amp;$E$6)</f>
        <v/>
      </c>
      <c r="J33" s="29">
        <f>IF($F$25=0,0,I33/$F$25)</f>
        <v/>
      </c>
    </row>
    <row r="34" ht="17" customHeight="1">
      <c r="A34" s="42" t="inlineStr">
        <is>
          <t>Burnout / workload</t>
        </is>
      </c>
      <c r="B34" s="42" t="n"/>
      <c r="C34" s="43" t="inlineStr">
        <is>
          <t>Voluntary</t>
        </is>
      </c>
      <c r="D34" s="25">
        <f>COUNTIFS('Leavers Log'!$J$6:$J$205,A34,'Leavers Log'!$F$6:$F$205,"&gt;="&amp;$B$6,'Leavers Log'!$F$6:$F$205,"&lt;="&amp;$E$6)</f>
        <v/>
      </c>
      <c r="E34" s="29">
        <f>IF($F$25=0,0,D34/$F$25)</f>
        <v/>
      </c>
    </row>
    <row r="35" ht="17" customHeight="1">
      <c r="A35" s="42" t="inlineStr">
        <is>
          <t>Relocation</t>
        </is>
      </c>
      <c r="B35" s="42" t="n"/>
      <c r="C35" s="43" t="inlineStr">
        <is>
          <t>Voluntary</t>
        </is>
      </c>
      <c r="D35" s="25">
        <f>COUNTIFS('Leavers Log'!$J$6:$J$205,A35,'Leavers Log'!$F$6:$F$205,"&gt;="&amp;$B$6,'Leavers Log'!$F$6:$F$205,"&lt;="&amp;$E$6)</f>
        <v/>
      </c>
      <c r="E35" s="29">
        <f>IF($F$25=0,0,D35/$F$25)</f>
        <v/>
      </c>
      <c r="G35" s="44" t="inlineStr">
        <is>
          <t>Median tenure of leavers</t>
        </is>
      </c>
      <c r="J35" s="45">
        <f>IFERROR(MEDIAN('Leavers Log'!$G$6:$G$205),0)</f>
        <v/>
      </c>
    </row>
    <row r="36" ht="17" customHeight="1">
      <c r="A36" s="42" t="inlineStr">
        <is>
          <t>Personal / family</t>
        </is>
      </c>
      <c r="B36" s="42" t="n"/>
      <c r="C36" s="43" t="inlineStr">
        <is>
          <t>Voluntary</t>
        </is>
      </c>
      <c r="D36" s="25">
        <f>COUNTIFS('Leavers Log'!$J$6:$J$205,A36,'Leavers Log'!$F$6:$F$205,"&gt;="&amp;$B$6,'Leavers Log'!$F$6:$F$205,"&lt;="&amp;$E$6)</f>
        <v/>
      </c>
      <c r="E36" s="29">
        <f>IF($F$25=0,0,D36/$F$25)</f>
        <v/>
      </c>
      <c r="G36" s="44" t="inlineStr">
        <is>
          <t>Exit interviews completed</t>
        </is>
      </c>
      <c r="J36" s="46">
        <f>IFERROR(COUNTIF('Leavers Log'!$L$6:$L$205,"Y")/(COUNTIF('Leavers Log'!$L$6:$L$205,"Y")+COUNTIF('Leavers Log'!$L$6:$L$205,"N")),0)</f>
        <v/>
      </c>
    </row>
    <row r="37" ht="17" customHeight="1">
      <c r="A37" s="42" t="inlineStr">
        <is>
          <t>Performance</t>
        </is>
      </c>
      <c r="B37" s="42" t="n"/>
      <c r="C37" s="43" t="inlineStr">
        <is>
          <t>Involuntary</t>
        </is>
      </c>
      <c r="D37" s="25">
        <f>COUNTIFS('Leavers Log'!$J$6:$J$205,A37,'Leavers Log'!$F$6:$F$205,"&gt;="&amp;$B$6,'Leavers Log'!$F$6:$F$205,"&lt;="&amp;$E$6)</f>
        <v/>
      </c>
      <c r="E37" s="29">
        <f>IF($F$25=0,0,D37/$F$25)</f>
        <v/>
      </c>
      <c r="G37" s="40" t="inlineStr">
        <is>
          <t>(voluntary leavers only)</t>
        </is>
      </c>
    </row>
    <row r="38" ht="17" customHeight="1">
      <c r="A38" s="42" t="inlineStr">
        <is>
          <t>Attendance</t>
        </is>
      </c>
      <c r="B38" s="42" t="n"/>
      <c r="C38" s="43" t="inlineStr">
        <is>
          <t>Involuntary</t>
        </is>
      </c>
      <c r="D38" s="25">
        <f>COUNTIFS('Leavers Log'!$J$6:$J$205,A38,'Leavers Log'!$F$6:$F$205,"&gt;="&amp;$B$6,'Leavers Log'!$F$6:$F$205,"&lt;="&amp;$E$6)</f>
        <v/>
      </c>
      <c r="E38" s="29">
        <f>IF($F$25=0,0,D38/$F$25)</f>
        <v/>
      </c>
    </row>
    <row r="39" ht="17" customHeight="1">
      <c r="A39" s="42" t="inlineStr">
        <is>
          <t>Policy violation</t>
        </is>
      </c>
      <c r="B39" s="42" t="n"/>
      <c r="C39" s="43" t="inlineStr">
        <is>
          <t>Involuntary</t>
        </is>
      </c>
      <c r="D39" s="25">
        <f>COUNTIFS('Leavers Log'!$J$6:$J$205,A39,'Leavers Log'!$F$6:$F$205,"&gt;="&amp;$B$6,'Leavers Log'!$F$6:$F$205,"&lt;="&amp;$E$6)</f>
        <v/>
      </c>
      <c r="E39" s="29">
        <f>IF($F$25=0,0,D39/$F$25)</f>
        <v/>
      </c>
    </row>
    <row r="40">
      <c r="A40" s="47" t="inlineStr">
        <is>
          <t>Total</t>
        </is>
      </c>
      <c r="B40" s="47" t="n"/>
      <c r="C40" s="47" t="n"/>
      <c r="D40" s="48">
        <f>SUM(D30:D39)</f>
        <v/>
      </c>
      <c r="E40" s="49">
        <f>SUM(E30:E39)</f>
        <v/>
      </c>
    </row>
    <row r="41">
      <c r="A41" s="40">
        <f>IF(D40=F25,"✓ Every leaver has an exit reason","Check: "&amp;F25-D40&amp;" leaver(s) missing a reason")</f>
        <v/>
      </c>
    </row>
  </sheetData>
  <mergeCells count="33">
    <mergeCell ref="A30:B30"/>
    <mergeCell ref="A36:B36"/>
    <mergeCell ref="G8:H8"/>
    <mergeCell ref="E8:F8"/>
    <mergeCell ref="C10:D10"/>
    <mergeCell ref="E10:F10"/>
    <mergeCell ref="G10:H10"/>
    <mergeCell ref="A37:B37"/>
    <mergeCell ref="C9:D9"/>
    <mergeCell ref="E9:F9"/>
    <mergeCell ref="B5:D5"/>
    <mergeCell ref="G30:H30"/>
    <mergeCell ref="A33:B33"/>
    <mergeCell ref="G33:H33"/>
    <mergeCell ref="A32:B32"/>
    <mergeCell ref="I8:J8"/>
    <mergeCell ref="A8:B8"/>
    <mergeCell ref="C8:D8"/>
    <mergeCell ref="A35:B35"/>
    <mergeCell ref="G29:H29"/>
    <mergeCell ref="A38:B38"/>
    <mergeCell ref="A29:B29"/>
    <mergeCell ref="I10:J10"/>
    <mergeCell ref="G32:H32"/>
    <mergeCell ref="A10:B10"/>
    <mergeCell ref="G31:H31"/>
    <mergeCell ref="A9:B9"/>
    <mergeCell ref="G9:H9"/>
    <mergeCell ref="A31:B31"/>
    <mergeCell ref="G5:J5"/>
    <mergeCell ref="I9:J9"/>
    <mergeCell ref="A39:B39"/>
    <mergeCell ref="A34:B34"/>
  </mergeCells>
  <conditionalFormatting sqref="I13:I24">
    <cfRule type="expression" priority="1" dxfId="0">
      <formula>AND(ISNUMBER(I13),I13&gt;$I$25/12*1.25)</formula>
    </cfRule>
  </conditionalFormatting>
  <conditionalFormatting sqref="E30:E39">
    <cfRule type="dataBar" priority="2">
      <dataBar showValue="1">
        <cfvo type="num" val="0"/>
        <cfvo type="num" val="0.35"/>
        <color rgb="00C97B8E"/>
      </dataBar>
    </cfRule>
  </conditionalFormatting>
  <conditionalFormatting sqref="J30:J33">
    <cfRule type="dataBar" priority="3">
      <dataBar showValue="1">
        <cfvo type="num" val="0"/>
        <cfvo type="num" val="0.6"/>
        <color rgb="004A2545"/>
      </dataBar>
    </cfRule>
  </conditionalFormatting>
  <pageMargins left="0.4" right="0.4" top="0.45" bottom="1" header="0.5" footer="0.5"/>
  <pageSetup orientation="portrait" fitToHeight="0" fitToWidth="1"/>
  <headerFooter>
    <oddHeader/>
    <oddFooter>&amp;LEmployee Turnover Report · &amp;A&amp;RPage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" customWidth="1" min="2" max="2"/>
    <col width="10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2" customWidth="1" min="9" max="9"/>
  </cols>
  <sheetData>
    <row r="1" ht="30" customHeight="1">
      <c r="A1" s="50" t="inlineStr">
        <is>
          <t>Turnover by Department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51">
        <f>'Turnover Summary'!B5&amp;"  ·  "&amp;TEXT('Turnover Summary'!B6,"mmm yyyy")&amp;" – "&amp;TEXT('Turnover Summary'!E6,"mmm yyyy")</f>
        <v/>
      </c>
      <c r="B2" s="6" t="n"/>
      <c r="C2" s="6" t="n"/>
      <c r="D2" s="6" t="n"/>
      <c r="E2" s="6" t="n"/>
      <c r="F2" s="6" t="n"/>
      <c r="G2" s="6" t="n"/>
      <c r="H2" s="6" t="n"/>
      <c r="I2" s="6" t="n"/>
    </row>
    <row r="4">
      <c r="A4" s="52" t="inlineStr">
        <is>
          <t>Enter each department's average headcount for the period (purple). Everything else comes from the Leavers Log.</t>
        </is>
      </c>
    </row>
    <row r="6" ht="32" customHeight="1">
      <c r="A6" s="22" t="inlineStr">
        <is>
          <t>Department</t>
        </is>
      </c>
      <c r="B6" s="23" t="inlineStr">
        <is>
          <t>Average headcount</t>
        </is>
      </c>
      <c r="C6" s="23" t="inlineStr">
        <is>
          <t>Leavers</t>
        </is>
      </c>
      <c r="D6" s="23" t="inlineStr">
        <is>
          <t>Voluntary</t>
        </is>
      </c>
      <c r="E6" s="23" t="inlineStr">
        <is>
          <t>Involuntary</t>
        </is>
      </c>
      <c r="F6" s="23" t="inlineStr">
        <is>
          <t>Turnover rate</t>
        </is>
      </c>
      <c r="G6" s="23" t="inlineStr">
        <is>
          <t>First-year leavers</t>
        </is>
      </c>
      <c r="H6" s="23" t="inlineStr">
        <is>
          <t>Avg tenure of leavers (yrs)</t>
        </is>
      </c>
      <c r="I6" s="23" t="inlineStr">
        <is>
          <t>Regrettable</t>
        </is>
      </c>
    </row>
    <row r="7" ht="18" customHeight="1">
      <c r="A7" s="42" t="inlineStr">
        <is>
          <t>Home Care Aides</t>
        </is>
      </c>
      <c r="B7" s="26" t="n">
        <v>92</v>
      </c>
      <c r="C7" s="25">
        <f>COUNTIFS('Leavers Log'!$C$6:$C$205,A7,'Leavers Log'!$F$6:$F$205,"&gt;="&amp;'Turnover Summary'!$B$6,'Leavers Log'!$F$6:$F$205,"&lt;="&amp;'Turnover Summary'!$E$6)</f>
        <v/>
      </c>
      <c r="D7" s="25">
        <f>COUNTIFS('Leavers Log'!$C$6:$C$205,A7,'Leavers Log'!$I$6:$I$205,"Voluntary",'Leavers Log'!$F$6:$F$205,"&gt;="&amp;'Turnover Summary'!$B$6,'Leavers Log'!$F$6:$F$205,"&lt;="&amp;'Turnover Summary'!$E$6)</f>
        <v/>
      </c>
      <c r="E7" s="25">
        <f>COUNTIFS('Leavers Log'!$C$6:$C$205,A7,'Leavers Log'!$I$6:$I$205,"Involuntary",'Leavers Log'!$F$6:$F$205,"&gt;="&amp;'Turnover Summary'!$B$6,'Leavers Log'!$F$6:$F$205,"&lt;="&amp;'Turnover Summary'!$E$6)</f>
        <v/>
      </c>
      <c r="F7" s="28">
        <f>IF(B7=0,0,C7/B7)</f>
        <v/>
      </c>
      <c r="G7" s="25">
        <f>COUNTIFS('Leavers Log'!$C$6:$C$205,A7,'Leavers Log'!$G$6:$G$205,"&lt;1",'Leavers Log'!$F$6:$F$205,"&gt;="&amp;'Turnover Summary'!$B$6,'Leavers Log'!$F$6:$F$205,"&lt;="&amp;'Turnover Summary'!$E$6)</f>
        <v/>
      </c>
      <c r="H7" s="27">
        <f>IFERROR(AVERAGEIFS('Leavers Log'!$G$6:$G$205,'Leavers Log'!$C$6:$C$205,A7,'Leavers Log'!$F$6:$F$205,"&gt;="&amp;'Turnover Summary'!$B$6,'Leavers Log'!$F$6:$F$205,"&lt;="&amp;'Turnover Summary'!$E$6),"–")</f>
        <v/>
      </c>
      <c r="I7" s="25">
        <f>COUNTIFS('Leavers Log'!$C$6:$C$205,A7,'Leavers Log'!$K$6:$K$205,"Y",'Leavers Log'!$F$6:$F$205,"&gt;="&amp;'Turnover Summary'!$B$6,'Leavers Log'!$F$6:$F$205,"&lt;="&amp;'Turnover Summary'!$E$6)</f>
        <v/>
      </c>
    </row>
    <row r="8" ht="18" customHeight="1">
      <c r="A8" s="53" t="inlineStr">
        <is>
          <t>Field Nursing</t>
        </is>
      </c>
      <c r="B8" s="26" t="n">
        <v>56</v>
      </c>
      <c r="C8" s="31">
        <f>COUNTIFS('Leavers Log'!$C$6:$C$205,A8,'Leavers Log'!$F$6:$F$205,"&gt;="&amp;'Turnover Summary'!$B$6,'Leavers Log'!$F$6:$F$205,"&lt;="&amp;'Turnover Summary'!$E$6)</f>
        <v/>
      </c>
      <c r="D8" s="31">
        <f>COUNTIFS('Leavers Log'!$C$6:$C$205,A8,'Leavers Log'!$I$6:$I$205,"Voluntary",'Leavers Log'!$F$6:$F$205,"&gt;="&amp;'Turnover Summary'!$B$6,'Leavers Log'!$F$6:$F$205,"&lt;="&amp;'Turnover Summary'!$E$6)</f>
        <v/>
      </c>
      <c r="E8" s="31">
        <f>COUNTIFS('Leavers Log'!$C$6:$C$205,A8,'Leavers Log'!$I$6:$I$205,"Involuntary",'Leavers Log'!$F$6:$F$205,"&gt;="&amp;'Turnover Summary'!$B$6,'Leavers Log'!$F$6:$F$205,"&lt;="&amp;'Turnover Summary'!$E$6)</f>
        <v/>
      </c>
      <c r="F8" s="33">
        <f>IF(B8=0,0,C8/B8)</f>
        <v/>
      </c>
      <c r="G8" s="31">
        <f>COUNTIFS('Leavers Log'!$C$6:$C$205,A8,'Leavers Log'!$G$6:$G$205,"&lt;1",'Leavers Log'!$F$6:$F$205,"&gt;="&amp;'Turnover Summary'!$B$6,'Leavers Log'!$F$6:$F$205,"&lt;="&amp;'Turnover Summary'!$E$6)</f>
        <v/>
      </c>
      <c r="H8" s="32">
        <f>IFERROR(AVERAGEIFS('Leavers Log'!$G$6:$G$205,'Leavers Log'!$C$6:$C$205,A8,'Leavers Log'!$F$6:$F$205,"&gt;="&amp;'Turnover Summary'!$B$6,'Leavers Log'!$F$6:$F$205,"&lt;="&amp;'Turnover Summary'!$E$6),"–")</f>
        <v/>
      </c>
      <c r="I8" s="31">
        <f>COUNTIFS('Leavers Log'!$C$6:$C$205,A8,'Leavers Log'!$K$6:$K$205,"Y",'Leavers Log'!$F$6:$F$205,"&gt;="&amp;'Turnover Summary'!$B$6,'Leavers Log'!$F$6:$F$205,"&lt;="&amp;'Turnover Summary'!$E$6)</f>
        <v/>
      </c>
    </row>
    <row r="9" ht="18" customHeight="1">
      <c r="A9" s="42" t="inlineStr">
        <is>
          <t>Therapy</t>
        </is>
      </c>
      <c r="B9" s="26" t="n">
        <v>23</v>
      </c>
      <c r="C9" s="25">
        <f>COUNTIFS('Leavers Log'!$C$6:$C$205,A9,'Leavers Log'!$F$6:$F$205,"&gt;="&amp;'Turnover Summary'!$B$6,'Leavers Log'!$F$6:$F$205,"&lt;="&amp;'Turnover Summary'!$E$6)</f>
        <v/>
      </c>
      <c r="D9" s="25">
        <f>COUNTIFS('Leavers Log'!$C$6:$C$205,A9,'Leavers Log'!$I$6:$I$205,"Voluntary",'Leavers Log'!$F$6:$F$205,"&gt;="&amp;'Turnover Summary'!$B$6,'Leavers Log'!$F$6:$F$205,"&lt;="&amp;'Turnover Summary'!$E$6)</f>
        <v/>
      </c>
      <c r="E9" s="25">
        <f>COUNTIFS('Leavers Log'!$C$6:$C$205,A9,'Leavers Log'!$I$6:$I$205,"Involuntary",'Leavers Log'!$F$6:$F$205,"&gt;="&amp;'Turnover Summary'!$B$6,'Leavers Log'!$F$6:$F$205,"&lt;="&amp;'Turnover Summary'!$E$6)</f>
        <v/>
      </c>
      <c r="F9" s="28">
        <f>IF(B9=0,0,C9/B9)</f>
        <v/>
      </c>
      <c r="G9" s="25">
        <f>COUNTIFS('Leavers Log'!$C$6:$C$205,A9,'Leavers Log'!$G$6:$G$205,"&lt;1",'Leavers Log'!$F$6:$F$205,"&gt;="&amp;'Turnover Summary'!$B$6,'Leavers Log'!$F$6:$F$205,"&lt;="&amp;'Turnover Summary'!$E$6)</f>
        <v/>
      </c>
      <c r="H9" s="27">
        <f>IFERROR(AVERAGEIFS('Leavers Log'!$G$6:$G$205,'Leavers Log'!$C$6:$C$205,A9,'Leavers Log'!$F$6:$F$205,"&gt;="&amp;'Turnover Summary'!$B$6,'Leavers Log'!$F$6:$F$205,"&lt;="&amp;'Turnover Summary'!$E$6),"–")</f>
        <v/>
      </c>
      <c r="I9" s="25">
        <f>COUNTIFS('Leavers Log'!$C$6:$C$205,A9,'Leavers Log'!$K$6:$K$205,"Y",'Leavers Log'!$F$6:$F$205,"&gt;="&amp;'Turnover Summary'!$B$6,'Leavers Log'!$F$6:$F$205,"&lt;="&amp;'Turnover Summary'!$E$6)</f>
        <v/>
      </c>
    </row>
    <row r="10" ht="18" customHeight="1">
      <c r="A10" s="53" t="inlineStr">
        <is>
          <t>Scheduling &amp; Intake</t>
        </is>
      </c>
      <c r="B10" s="26" t="n">
        <v>19</v>
      </c>
      <c r="C10" s="31">
        <f>COUNTIFS('Leavers Log'!$C$6:$C$205,A10,'Leavers Log'!$F$6:$F$205,"&gt;="&amp;'Turnover Summary'!$B$6,'Leavers Log'!$F$6:$F$205,"&lt;="&amp;'Turnover Summary'!$E$6)</f>
        <v/>
      </c>
      <c r="D10" s="31">
        <f>COUNTIFS('Leavers Log'!$C$6:$C$205,A10,'Leavers Log'!$I$6:$I$205,"Voluntary",'Leavers Log'!$F$6:$F$205,"&gt;="&amp;'Turnover Summary'!$B$6,'Leavers Log'!$F$6:$F$205,"&lt;="&amp;'Turnover Summary'!$E$6)</f>
        <v/>
      </c>
      <c r="E10" s="31">
        <f>COUNTIFS('Leavers Log'!$C$6:$C$205,A10,'Leavers Log'!$I$6:$I$205,"Involuntary",'Leavers Log'!$F$6:$F$205,"&gt;="&amp;'Turnover Summary'!$B$6,'Leavers Log'!$F$6:$F$205,"&lt;="&amp;'Turnover Summary'!$E$6)</f>
        <v/>
      </c>
      <c r="F10" s="33">
        <f>IF(B10=0,0,C10/B10)</f>
        <v/>
      </c>
      <c r="G10" s="31">
        <f>COUNTIFS('Leavers Log'!$C$6:$C$205,A10,'Leavers Log'!$G$6:$G$205,"&lt;1",'Leavers Log'!$F$6:$F$205,"&gt;="&amp;'Turnover Summary'!$B$6,'Leavers Log'!$F$6:$F$205,"&lt;="&amp;'Turnover Summary'!$E$6)</f>
        <v/>
      </c>
      <c r="H10" s="32">
        <f>IFERROR(AVERAGEIFS('Leavers Log'!$G$6:$G$205,'Leavers Log'!$C$6:$C$205,A10,'Leavers Log'!$F$6:$F$205,"&gt;="&amp;'Turnover Summary'!$B$6,'Leavers Log'!$F$6:$F$205,"&lt;="&amp;'Turnover Summary'!$E$6),"–")</f>
        <v/>
      </c>
      <c r="I10" s="31">
        <f>COUNTIFS('Leavers Log'!$C$6:$C$205,A10,'Leavers Log'!$K$6:$K$205,"Y",'Leavers Log'!$F$6:$F$205,"&gt;="&amp;'Turnover Summary'!$B$6,'Leavers Log'!$F$6:$F$205,"&lt;="&amp;'Turnover Summary'!$E$6)</f>
        <v/>
      </c>
    </row>
    <row r="11" ht="18" customHeight="1">
      <c r="A11" s="42" t="inlineStr">
        <is>
          <t>Administration</t>
        </is>
      </c>
      <c r="B11" s="26" t="n">
        <v>24</v>
      </c>
      <c r="C11" s="25">
        <f>COUNTIFS('Leavers Log'!$C$6:$C$205,A11,'Leavers Log'!$F$6:$F$205,"&gt;="&amp;'Turnover Summary'!$B$6,'Leavers Log'!$F$6:$F$205,"&lt;="&amp;'Turnover Summary'!$E$6)</f>
        <v/>
      </c>
      <c r="D11" s="25">
        <f>COUNTIFS('Leavers Log'!$C$6:$C$205,A11,'Leavers Log'!$I$6:$I$205,"Voluntary",'Leavers Log'!$F$6:$F$205,"&gt;="&amp;'Turnover Summary'!$B$6,'Leavers Log'!$F$6:$F$205,"&lt;="&amp;'Turnover Summary'!$E$6)</f>
        <v/>
      </c>
      <c r="E11" s="25">
        <f>COUNTIFS('Leavers Log'!$C$6:$C$205,A11,'Leavers Log'!$I$6:$I$205,"Involuntary",'Leavers Log'!$F$6:$F$205,"&gt;="&amp;'Turnover Summary'!$B$6,'Leavers Log'!$F$6:$F$205,"&lt;="&amp;'Turnover Summary'!$E$6)</f>
        <v/>
      </c>
      <c r="F11" s="28">
        <f>IF(B11=0,0,C11/B11)</f>
        <v/>
      </c>
      <c r="G11" s="25">
        <f>COUNTIFS('Leavers Log'!$C$6:$C$205,A11,'Leavers Log'!$G$6:$G$205,"&lt;1",'Leavers Log'!$F$6:$F$205,"&gt;="&amp;'Turnover Summary'!$B$6,'Leavers Log'!$F$6:$F$205,"&lt;="&amp;'Turnover Summary'!$E$6)</f>
        <v/>
      </c>
      <c r="H11" s="27">
        <f>IFERROR(AVERAGEIFS('Leavers Log'!$G$6:$G$205,'Leavers Log'!$C$6:$C$205,A11,'Leavers Log'!$F$6:$F$205,"&gt;="&amp;'Turnover Summary'!$B$6,'Leavers Log'!$F$6:$F$205,"&lt;="&amp;'Turnover Summary'!$E$6),"–")</f>
        <v/>
      </c>
      <c r="I11" s="25">
        <f>COUNTIFS('Leavers Log'!$C$6:$C$205,A11,'Leavers Log'!$K$6:$K$205,"Y",'Leavers Log'!$F$6:$F$205,"&gt;="&amp;'Turnover Summary'!$B$6,'Leavers Log'!$F$6:$F$205,"&lt;="&amp;'Turnover Summary'!$E$6)</f>
        <v/>
      </c>
    </row>
    <row r="12" ht="20" customHeight="1">
      <c r="A12" s="35" t="inlineStr">
        <is>
          <t>All departments</t>
        </is>
      </c>
      <c r="B12" s="36">
        <f>SUM(B7:B11)</f>
        <v/>
      </c>
      <c r="C12" s="36">
        <f>SUM(C7:C11)</f>
        <v/>
      </c>
      <c r="D12" s="36">
        <f>SUM(D7:D11)</f>
        <v/>
      </c>
      <c r="E12" s="36">
        <f>SUM(E7:E11)</f>
        <v/>
      </c>
      <c r="F12" s="38">
        <f>IF(B12=0,0,C12/B12)</f>
        <v/>
      </c>
      <c r="G12" s="36">
        <f>SUM(G7:G11)</f>
        <v/>
      </c>
      <c r="H12" s="37">
        <f>IFERROR(AVERAGEIFS('Leavers Log'!$G$6:$G$205,'Leavers Log'!$F$6:$F$205,"&gt;="&amp;'Turnover Summary'!$B$6,'Leavers Log'!$F$6:$F$205,"&lt;="&amp;'Turnover Summary'!$E$6),"–")</f>
        <v/>
      </c>
      <c r="I12" s="36">
        <f>SUM(I7:I11)</f>
        <v/>
      </c>
    </row>
    <row r="13">
      <c r="A13" s="40">
        <f>IF(ABS(C12-'Turnover Summary'!F25)&lt;0.5,"✓ Leavers match the summary total","Check: department leavers ("&amp;C12&amp;") differ from summary ("&amp;'Turnover Summary'!F25&amp;") – look for blank or misspelled departments")</f>
        <v/>
      </c>
    </row>
    <row r="14">
      <c r="A14" s="40" t="inlineStr">
        <is>
          <t>Highlighted rates are above the company-wide rate. Note the headcount here is a departmental average, so small teams swing hard: one leaver in a team of 19 is 5%.</t>
        </is>
      </c>
    </row>
  </sheetData>
  <conditionalFormatting sqref="F7:F11">
    <cfRule type="expression" priority="1" dxfId="0">
      <formula>F7&gt;$F$12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0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9" customWidth="1" min="2" max="2"/>
    <col width="19" customWidth="1" min="3" max="3"/>
    <col width="22" customWidth="1" min="4" max="4"/>
    <col width="11" customWidth="1" min="5" max="5"/>
    <col width="11" customWidth="1" min="6" max="6"/>
    <col width="9" customWidth="1" min="7" max="7"/>
    <col width="14" customWidth="1" min="8" max="8"/>
    <col width="12" customWidth="1" min="9" max="9"/>
    <col width="21" customWidth="1" min="10" max="10"/>
    <col width="11" customWidth="1" min="11" max="11"/>
    <col width="10" customWidth="1" min="12" max="12"/>
  </cols>
  <sheetData>
    <row r="1" ht="30" customHeight="1">
      <c r="A1" s="50" t="inlineStr">
        <is>
          <t>Leavers Log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54" t="inlineStr">
        <is>
          <t>One row per person who left. Pick department, type, reason and Y/N from the drop-downs. Tenure and band calculate themselves.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</row>
    <row r="5" ht="28" customHeight="1">
      <c r="A5" s="23" t="inlineStr">
        <is>
          <t>Emp. ID</t>
        </is>
      </c>
      <c r="B5" s="22" t="inlineStr">
        <is>
          <t>Employee</t>
        </is>
      </c>
      <c r="C5" s="22" t="inlineStr">
        <is>
          <t>Department</t>
        </is>
      </c>
      <c r="D5" s="22" t="inlineStr">
        <is>
          <t>Job title</t>
        </is>
      </c>
      <c r="E5" s="23" t="inlineStr">
        <is>
          <t>Hire date</t>
        </is>
      </c>
      <c r="F5" s="23" t="inlineStr">
        <is>
          <t>Exit date</t>
        </is>
      </c>
      <c r="G5" s="23" t="inlineStr">
        <is>
          <t>Tenure (yrs)</t>
        </is>
      </c>
      <c r="H5" s="23" t="inlineStr">
        <is>
          <t>Tenure band</t>
        </is>
      </c>
      <c r="I5" s="23" t="inlineStr">
        <is>
          <t>Type</t>
        </is>
      </c>
      <c r="J5" s="22" t="inlineStr">
        <is>
          <t>Exit reason</t>
        </is>
      </c>
      <c r="K5" s="23" t="inlineStr">
        <is>
          <t>Regrettable?</t>
        </is>
      </c>
      <c r="L5" s="23" t="inlineStr">
        <is>
          <t>Exit interview</t>
        </is>
      </c>
    </row>
    <row r="6" ht="16" customHeight="1">
      <c r="A6" s="55" t="inlineStr">
        <is>
          <t>NH-1054</t>
        </is>
      </c>
      <c r="B6" s="56" t="inlineStr">
        <is>
          <t>Aisha Khan</t>
        </is>
      </c>
      <c r="C6" s="56" t="inlineStr">
        <is>
          <t>Home Care Aides</t>
        </is>
      </c>
      <c r="D6" s="56" t="inlineStr">
        <is>
          <t>Home Health Aide</t>
        </is>
      </c>
      <c r="E6" s="57" t="n">
        <v>45412</v>
      </c>
      <c r="F6" s="57" t="n">
        <v>45932</v>
      </c>
      <c r="G6" s="58">
        <f>IF(OR(E6="",F6=""),"",(F6-E6)/365.25)</f>
        <v/>
      </c>
      <c r="H6" s="59">
        <f>IF(G6="","",IF(G6&lt;0.25,"Under 3 months",IF(G6&lt;1,"3–12 months",IF(G6&lt;3,"1–3 years","3+ years"))))</f>
        <v/>
      </c>
      <c r="I6" s="55" t="inlineStr">
        <is>
          <t>Involuntary</t>
        </is>
      </c>
      <c r="J6" s="56" t="inlineStr">
        <is>
          <t>Attendance</t>
        </is>
      </c>
      <c r="K6" s="55" t="inlineStr">
        <is>
          <t>N</t>
        </is>
      </c>
      <c r="L6" s="55" t="inlineStr">
        <is>
          <t>N/A</t>
        </is>
      </c>
    </row>
    <row r="7" ht="16" customHeight="1">
      <c r="A7" s="55" t="inlineStr">
        <is>
          <t>NH-1047</t>
        </is>
      </c>
      <c r="B7" s="56" t="inlineStr">
        <is>
          <t>James Carter</t>
        </is>
      </c>
      <c r="C7" s="56" t="inlineStr">
        <is>
          <t>Home Care Aides</t>
        </is>
      </c>
      <c r="D7" s="56" t="inlineStr">
        <is>
          <t>Home Health Aide</t>
        </is>
      </c>
      <c r="E7" s="57" t="n">
        <v>45603</v>
      </c>
      <c r="F7" s="57" t="n">
        <v>45933</v>
      </c>
      <c r="G7" s="58">
        <f>IF(OR(E7="",F7=""),"",(F7-E7)/365.25)</f>
        <v/>
      </c>
      <c r="H7" s="59">
        <f>IF(G7="","",IF(G7&lt;0.25,"Under 3 months",IF(G7&lt;1,"3–12 months",IF(G7&lt;3,"1–3 years","3+ years"))))</f>
        <v/>
      </c>
      <c r="I7" s="55" t="inlineStr">
        <is>
          <t>Voluntary</t>
        </is>
      </c>
      <c r="J7" s="56" t="inlineStr">
        <is>
          <t>Career growth</t>
        </is>
      </c>
      <c r="K7" s="55" t="inlineStr">
        <is>
          <t>N</t>
        </is>
      </c>
      <c r="L7" s="55" t="inlineStr">
        <is>
          <t>Y</t>
        </is>
      </c>
    </row>
    <row r="8" ht="16" customHeight="1">
      <c r="A8" s="55" t="inlineStr">
        <is>
          <t>NH-1040</t>
        </is>
      </c>
      <c r="B8" s="56" t="inlineStr">
        <is>
          <t>Maria Lopez</t>
        </is>
      </c>
      <c r="C8" s="56" t="inlineStr">
        <is>
          <t>Home Care Aides</t>
        </is>
      </c>
      <c r="D8" s="56" t="inlineStr">
        <is>
          <t>Personal Care Aide</t>
        </is>
      </c>
      <c r="E8" s="57" t="n">
        <v>44642</v>
      </c>
      <c r="F8" s="57" t="n">
        <v>45942</v>
      </c>
      <c r="G8" s="58">
        <f>IF(OR(E8="",F8=""),"",(F8-E8)/365.25)</f>
        <v/>
      </c>
      <c r="H8" s="59">
        <f>IF(G8="","",IF(G8&lt;0.25,"Under 3 months",IF(G8&lt;1,"3–12 months",IF(G8&lt;3,"1–3 years","3+ years"))))</f>
        <v/>
      </c>
      <c r="I8" s="55" t="inlineStr">
        <is>
          <t>Voluntary</t>
        </is>
      </c>
      <c r="J8" s="56" t="inlineStr">
        <is>
          <t>Travel between visits</t>
        </is>
      </c>
      <c r="K8" s="55" t="inlineStr">
        <is>
          <t>Y</t>
        </is>
      </c>
      <c r="L8" s="55" t="inlineStr">
        <is>
          <t>N</t>
        </is>
      </c>
    </row>
    <row r="9" ht="16" customHeight="1">
      <c r="A9" s="55" t="inlineStr">
        <is>
          <t>NH-1082</t>
        </is>
      </c>
      <c r="B9" s="56" t="inlineStr">
        <is>
          <t>Tanya Reed</t>
        </is>
      </c>
      <c r="C9" s="56" t="inlineStr">
        <is>
          <t>Field Nursing</t>
        </is>
      </c>
      <c r="D9" s="56" t="inlineStr">
        <is>
          <t>RN Case Manager</t>
        </is>
      </c>
      <c r="E9" s="57" t="n">
        <v>43770</v>
      </c>
      <c r="F9" s="57" t="n">
        <v>45970</v>
      </c>
      <c r="G9" s="58">
        <f>IF(OR(E9="",F9=""),"",(F9-E9)/365.25)</f>
        <v/>
      </c>
      <c r="H9" s="59">
        <f>IF(G9="","",IF(G9&lt;0.25,"Under 3 months",IF(G9&lt;1,"3–12 months",IF(G9&lt;3,"1–3 years","3+ years"))))</f>
        <v/>
      </c>
      <c r="I9" s="55" t="inlineStr">
        <is>
          <t>Involuntary</t>
        </is>
      </c>
      <c r="J9" s="56" t="inlineStr">
        <is>
          <t>Attendance</t>
        </is>
      </c>
      <c r="K9" s="55" t="inlineStr">
        <is>
          <t>N</t>
        </is>
      </c>
      <c r="L9" s="55" t="inlineStr">
        <is>
          <t>N/A</t>
        </is>
      </c>
    </row>
    <row r="10" ht="16" customHeight="1">
      <c r="A10" s="55" t="inlineStr">
        <is>
          <t>NH-1068</t>
        </is>
      </c>
      <c r="B10" s="56" t="inlineStr">
        <is>
          <t>Linda Brooks</t>
        </is>
      </c>
      <c r="C10" s="56" t="inlineStr">
        <is>
          <t>Field Nursing</t>
        </is>
      </c>
      <c r="D10" s="56" t="inlineStr">
        <is>
          <t>LPN</t>
        </is>
      </c>
      <c r="E10" s="57" t="n">
        <v>45173</v>
      </c>
      <c r="F10" s="57" t="n">
        <v>45973</v>
      </c>
      <c r="G10" s="58">
        <f>IF(OR(E10="",F10=""),"",(F10-E10)/365.25)</f>
        <v/>
      </c>
      <c r="H10" s="59">
        <f>IF(G10="","",IF(G10&lt;0.25,"Under 3 months",IF(G10&lt;1,"3–12 months",IF(G10&lt;3,"1–3 years","3+ years"))))</f>
        <v/>
      </c>
      <c r="I10" s="55" t="inlineStr">
        <is>
          <t>Involuntary</t>
        </is>
      </c>
      <c r="J10" s="56" t="inlineStr">
        <is>
          <t>Performance</t>
        </is>
      </c>
      <c r="K10" s="55" t="inlineStr">
        <is>
          <t>N</t>
        </is>
      </c>
      <c r="L10" s="55" t="inlineStr">
        <is>
          <t>N/A</t>
        </is>
      </c>
    </row>
    <row r="11" ht="16" customHeight="1">
      <c r="A11" s="55" t="inlineStr">
        <is>
          <t>NH-1061</t>
        </is>
      </c>
      <c r="B11" s="56" t="inlineStr">
        <is>
          <t>Kevin Nguyen</t>
        </is>
      </c>
      <c r="C11" s="56" t="inlineStr">
        <is>
          <t>Scheduling &amp; Intake</t>
        </is>
      </c>
      <c r="D11" s="56" t="inlineStr">
        <is>
          <t>Scheduling Coordinator</t>
        </is>
      </c>
      <c r="E11" s="57" t="n">
        <v>45609</v>
      </c>
      <c r="F11" s="57" t="n">
        <v>45989</v>
      </c>
      <c r="G11" s="58">
        <f>IF(OR(E11="",F11=""),"",(F11-E11)/365.25)</f>
        <v/>
      </c>
      <c r="H11" s="59">
        <f>IF(G11="","",IF(G11&lt;0.25,"Under 3 months",IF(G11&lt;1,"3–12 months",IF(G11&lt;3,"1–3 years","3+ years"))))</f>
        <v/>
      </c>
      <c r="I11" s="55" t="inlineStr">
        <is>
          <t>Voluntary</t>
        </is>
      </c>
      <c r="J11" s="56" t="inlineStr">
        <is>
          <t>Schedule / hours</t>
        </is>
      </c>
      <c r="K11" s="55" t="inlineStr">
        <is>
          <t>Y</t>
        </is>
      </c>
      <c r="L11" s="55" t="inlineStr">
        <is>
          <t>N</t>
        </is>
      </c>
    </row>
    <row r="12" ht="16" customHeight="1">
      <c r="A12" s="55" t="inlineStr">
        <is>
          <t>NH-1075</t>
        </is>
      </c>
      <c r="B12" s="56" t="inlineStr">
        <is>
          <t>Carlos Diaz</t>
        </is>
      </c>
      <c r="C12" s="56" t="inlineStr">
        <is>
          <t>Field Nursing</t>
        </is>
      </c>
      <c r="D12" s="56" t="inlineStr">
        <is>
          <t>Field RN</t>
        </is>
      </c>
      <c r="E12" s="57" t="n">
        <v>45831</v>
      </c>
      <c r="F12" s="57" t="n">
        <v>45991</v>
      </c>
      <c r="G12" s="58">
        <f>IF(OR(E12="",F12=""),"",(F12-E12)/365.25)</f>
        <v/>
      </c>
      <c r="H12" s="59">
        <f>IF(G12="","",IF(G12&lt;0.25,"Under 3 months",IF(G12&lt;1,"3–12 months",IF(G12&lt;3,"1–3 years","3+ years"))))</f>
        <v/>
      </c>
      <c r="I12" s="55" t="inlineStr">
        <is>
          <t>Voluntary</t>
        </is>
      </c>
      <c r="J12" s="56" t="inlineStr">
        <is>
          <t>Pay / better offer</t>
        </is>
      </c>
      <c r="K12" s="55" t="inlineStr">
        <is>
          <t>Y</t>
        </is>
      </c>
      <c r="L12" s="55" t="inlineStr">
        <is>
          <t>Y</t>
        </is>
      </c>
    </row>
    <row r="13" ht="16" customHeight="1">
      <c r="A13" s="55" t="inlineStr">
        <is>
          <t>NH-1089</t>
        </is>
      </c>
      <c r="B13" s="56" t="inlineStr">
        <is>
          <t>Brian Foster</t>
        </is>
      </c>
      <c r="C13" s="56" t="inlineStr">
        <is>
          <t>Home Care Aides</t>
        </is>
      </c>
      <c r="D13" s="56" t="inlineStr">
        <is>
          <t>Personal Care Aide</t>
        </is>
      </c>
      <c r="E13" s="57" t="n">
        <v>44699</v>
      </c>
      <c r="F13" s="57" t="n">
        <v>45999</v>
      </c>
      <c r="G13" s="58">
        <f>IF(OR(E13="",F13=""),"",(F13-E13)/365.25)</f>
        <v/>
      </c>
      <c r="H13" s="59">
        <f>IF(G13="","",IF(G13&lt;0.25,"Under 3 months",IF(G13&lt;1,"3–12 months",IF(G13&lt;3,"1–3 years","3+ years"))))</f>
        <v/>
      </c>
      <c r="I13" s="55" t="inlineStr">
        <is>
          <t>Involuntary</t>
        </is>
      </c>
      <c r="J13" s="56" t="inlineStr">
        <is>
          <t>Attendance</t>
        </is>
      </c>
      <c r="K13" s="55" t="inlineStr">
        <is>
          <t>N</t>
        </is>
      </c>
      <c r="L13" s="55" t="inlineStr">
        <is>
          <t>N/A</t>
        </is>
      </c>
    </row>
    <row r="14" ht="16" customHeight="1">
      <c r="A14" s="55" t="inlineStr">
        <is>
          <t>NH-1117</t>
        </is>
      </c>
      <c r="B14" s="56" t="inlineStr">
        <is>
          <t>Luis Ortega</t>
        </is>
      </c>
      <c r="C14" s="56" t="inlineStr">
        <is>
          <t>Field Nursing</t>
        </is>
      </c>
      <c r="D14" s="56" t="inlineStr">
        <is>
          <t>LPN</t>
        </is>
      </c>
      <c r="E14" s="57" t="n">
        <v>45739</v>
      </c>
      <c r="F14" s="57" t="n">
        <v>45999</v>
      </c>
      <c r="G14" s="58">
        <f>IF(OR(E14="",F14=""),"",(F14-E14)/365.25)</f>
        <v/>
      </c>
      <c r="H14" s="59">
        <f>IF(G14="","",IF(G14&lt;0.25,"Under 3 months",IF(G14&lt;1,"3–12 months",IF(G14&lt;3,"1–3 years","3+ years"))))</f>
        <v/>
      </c>
      <c r="I14" s="55" t="inlineStr">
        <is>
          <t>Voluntary</t>
        </is>
      </c>
      <c r="J14" s="56" t="inlineStr">
        <is>
          <t>Pay / better offer</t>
        </is>
      </c>
      <c r="K14" s="55" t="inlineStr">
        <is>
          <t>Y</t>
        </is>
      </c>
      <c r="L14" s="55" t="inlineStr">
        <is>
          <t>Y</t>
        </is>
      </c>
    </row>
    <row r="15" ht="16" customHeight="1">
      <c r="A15" s="55" t="inlineStr">
        <is>
          <t>NH-1096</t>
        </is>
      </c>
      <c r="B15" s="56" t="inlineStr">
        <is>
          <t>Grace Kim</t>
        </is>
      </c>
      <c r="C15" s="56" t="inlineStr">
        <is>
          <t>Home Care Aides</t>
        </is>
      </c>
      <c r="D15" s="56" t="inlineStr">
        <is>
          <t>Senior Home Health Aide</t>
        </is>
      </c>
      <c r="E15" s="57" t="n">
        <v>45930</v>
      </c>
      <c r="F15" s="57" t="n">
        <v>46000</v>
      </c>
      <c r="G15" s="58">
        <f>IF(OR(E15="",F15=""),"",(F15-E15)/365.25)</f>
        <v/>
      </c>
      <c r="H15" s="59">
        <f>IF(G15="","",IF(G15&lt;0.25,"Under 3 months",IF(G15&lt;1,"3–12 months",IF(G15&lt;3,"1–3 years","3+ years"))))</f>
        <v/>
      </c>
      <c r="I15" s="55" t="inlineStr">
        <is>
          <t>Involuntary</t>
        </is>
      </c>
      <c r="J15" s="56" t="inlineStr">
        <is>
          <t>Policy violation</t>
        </is>
      </c>
      <c r="K15" s="55" t="inlineStr">
        <is>
          <t>N</t>
        </is>
      </c>
      <c r="L15" s="55" t="inlineStr">
        <is>
          <t>N/A</t>
        </is>
      </c>
    </row>
    <row r="16" ht="16" customHeight="1">
      <c r="A16" s="55" t="inlineStr">
        <is>
          <t>NH-1103</t>
        </is>
      </c>
      <c r="B16" s="56" t="inlineStr">
        <is>
          <t>Omar Haddad</t>
        </is>
      </c>
      <c r="C16" s="56" t="inlineStr">
        <is>
          <t>Therapy</t>
        </is>
      </c>
      <c r="D16" s="56" t="inlineStr">
        <is>
          <t>Physical Therapist</t>
        </is>
      </c>
      <c r="E16" s="57" t="n">
        <v>45622</v>
      </c>
      <c r="F16" s="57" t="n">
        <v>46002</v>
      </c>
      <c r="G16" s="58">
        <f>IF(OR(E16="",F16=""),"",(F16-E16)/365.25)</f>
        <v/>
      </c>
      <c r="H16" s="59">
        <f>IF(G16="","",IF(G16&lt;0.25,"Under 3 months",IF(G16&lt;1,"3–12 months",IF(G16&lt;3,"1–3 years","3+ years"))))</f>
        <v/>
      </c>
      <c r="I16" s="55" t="inlineStr">
        <is>
          <t>Voluntary</t>
        </is>
      </c>
      <c r="J16" s="56" t="inlineStr">
        <is>
          <t>Schedule / hours</t>
        </is>
      </c>
      <c r="K16" s="55" t="inlineStr">
        <is>
          <t>N</t>
        </is>
      </c>
      <c r="L16" s="55" t="inlineStr">
        <is>
          <t>Y</t>
        </is>
      </c>
    </row>
    <row r="17" ht="16" customHeight="1">
      <c r="A17" s="55" t="inlineStr">
        <is>
          <t>NH-1110</t>
        </is>
      </c>
      <c r="B17" s="56" t="inlineStr">
        <is>
          <t>Hannah Price</t>
        </is>
      </c>
      <c r="C17" s="56" t="inlineStr">
        <is>
          <t>Field Nursing</t>
        </is>
      </c>
      <c r="D17" s="56" t="inlineStr">
        <is>
          <t>Field RN</t>
        </is>
      </c>
      <c r="E17" s="57" t="n">
        <v>43815</v>
      </c>
      <c r="F17" s="57" t="n">
        <v>46015</v>
      </c>
      <c r="G17" s="58">
        <f>IF(OR(E17="",F17=""),"",(F17-E17)/365.25)</f>
        <v/>
      </c>
      <c r="H17" s="59">
        <f>IF(G17="","",IF(G17&lt;0.25,"Under 3 months",IF(G17&lt;1,"3–12 months",IF(G17&lt;3,"1–3 years","3+ years"))))</f>
        <v/>
      </c>
      <c r="I17" s="55" t="inlineStr">
        <is>
          <t>Voluntary</t>
        </is>
      </c>
      <c r="J17" s="56" t="inlineStr">
        <is>
          <t>Burnout / workload</t>
        </is>
      </c>
      <c r="K17" s="55" t="inlineStr">
        <is>
          <t>Y</t>
        </is>
      </c>
      <c r="L17" s="55" t="inlineStr">
        <is>
          <t>Y</t>
        </is>
      </c>
    </row>
    <row r="18" ht="16" customHeight="1">
      <c r="A18" s="55" t="inlineStr">
        <is>
          <t>NH-1124</t>
        </is>
      </c>
      <c r="B18" s="56" t="inlineStr">
        <is>
          <t>Priya Patel</t>
        </is>
      </c>
      <c r="C18" s="56" t="inlineStr">
        <is>
          <t>Field Nursing</t>
        </is>
      </c>
      <c r="D18" s="56" t="inlineStr">
        <is>
          <t>Field RN</t>
        </is>
      </c>
      <c r="E18" s="57" t="n">
        <v>44928</v>
      </c>
      <c r="F18" s="57" t="n">
        <v>46028</v>
      </c>
      <c r="G18" s="58">
        <f>IF(OR(E18="",F18=""),"",(F18-E18)/365.25)</f>
        <v/>
      </c>
      <c r="H18" s="59">
        <f>IF(G18="","",IF(G18&lt;0.25,"Under 3 months",IF(G18&lt;1,"3–12 months",IF(G18&lt;3,"1–3 years","3+ years"))))</f>
        <v/>
      </c>
      <c r="I18" s="55" t="inlineStr">
        <is>
          <t>Voluntary</t>
        </is>
      </c>
      <c r="J18" s="56" t="inlineStr">
        <is>
          <t>Schedule / hours</t>
        </is>
      </c>
      <c r="K18" s="55" t="inlineStr">
        <is>
          <t>Y</t>
        </is>
      </c>
      <c r="L18" s="55" t="inlineStr">
        <is>
          <t>Y</t>
        </is>
      </c>
    </row>
    <row r="19" ht="16" customHeight="1">
      <c r="A19" s="55" t="inlineStr">
        <is>
          <t>NH-1131</t>
        </is>
      </c>
      <c r="B19" s="56" t="inlineStr">
        <is>
          <t>Derek Simmons</t>
        </is>
      </c>
      <c r="C19" s="56" t="inlineStr">
        <is>
          <t>Home Care Aides</t>
        </is>
      </c>
      <c r="D19" s="56" t="inlineStr">
        <is>
          <t>Personal Care Aide</t>
        </is>
      </c>
      <c r="E19" s="57" t="n">
        <v>44740</v>
      </c>
      <c r="F19" s="57" t="n">
        <v>46040</v>
      </c>
      <c r="G19" s="58">
        <f>IF(OR(E19="",F19=""),"",(F19-E19)/365.25)</f>
        <v/>
      </c>
      <c r="H19" s="59">
        <f>IF(G19="","",IF(G19&lt;0.25,"Under 3 months",IF(G19&lt;1,"3–12 months",IF(G19&lt;3,"1–3 years","3+ years"))))</f>
        <v/>
      </c>
      <c r="I19" s="55" t="inlineStr">
        <is>
          <t>Voluntary</t>
        </is>
      </c>
      <c r="J19" s="56" t="inlineStr">
        <is>
          <t>Pay / better offer</t>
        </is>
      </c>
      <c r="K19" s="55" t="inlineStr">
        <is>
          <t>N</t>
        </is>
      </c>
      <c r="L19" s="55" t="inlineStr">
        <is>
          <t>Y</t>
        </is>
      </c>
    </row>
    <row r="20" ht="16" customHeight="1">
      <c r="A20" s="55" t="inlineStr">
        <is>
          <t>NH-1152</t>
        </is>
      </c>
      <c r="B20" s="56" t="inlineStr">
        <is>
          <t>Kelsey Ward</t>
        </is>
      </c>
      <c r="C20" s="56" t="inlineStr">
        <is>
          <t>Scheduling &amp; Intake</t>
        </is>
      </c>
      <c r="D20" s="56" t="inlineStr">
        <is>
          <t>Scheduling Coordinator</t>
        </is>
      </c>
      <c r="E20" s="57" t="n">
        <v>43465</v>
      </c>
      <c r="F20" s="57" t="n">
        <v>46065</v>
      </c>
      <c r="G20" s="58">
        <f>IF(OR(E20="",F20=""),"",(F20-E20)/365.25)</f>
        <v/>
      </c>
      <c r="H20" s="59">
        <f>IF(G20="","",IF(G20&lt;0.25,"Under 3 months",IF(G20&lt;1,"3–12 months",IF(G20&lt;3,"1–3 years","3+ years"))))</f>
        <v/>
      </c>
      <c r="I20" s="55" t="inlineStr">
        <is>
          <t>Involuntary</t>
        </is>
      </c>
      <c r="J20" s="56" t="inlineStr">
        <is>
          <t>Policy violation</t>
        </is>
      </c>
      <c r="K20" s="55" t="inlineStr">
        <is>
          <t>N</t>
        </is>
      </c>
      <c r="L20" s="55" t="inlineStr">
        <is>
          <t>N/A</t>
        </is>
      </c>
    </row>
    <row r="21" ht="16" customHeight="1">
      <c r="A21" s="55" t="inlineStr">
        <is>
          <t>NH-1138</t>
        </is>
      </c>
      <c r="B21" s="56" t="inlineStr">
        <is>
          <t>Monica Hayes</t>
        </is>
      </c>
      <c r="C21" s="56" t="inlineStr">
        <is>
          <t>Home Care Aides</t>
        </is>
      </c>
      <c r="D21" s="56" t="inlineStr">
        <is>
          <t>Home Health Aide</t>
        </is>
      </c>
      <c r="E21" s="57" t="n">
        <v>45972</v>
      </c>
      <c r="F21" s="57" t="n">
        <v>46067</v>
      </c>
      <c r="G21" s="58">
        <f>IF(OR(E21="",F21=""),"",(F21-E21)/365.25)</f>
        <v/>
      </c>
      <c r="H21" s="59">
        <f>IF(G21="","",IF(G21&lt;0.25,"Under 3 months",IF(G21&lt;1,"3–12 months",IF(G21&lt;3,"1–3 years","3+ years"))))</f>
        <v/>
      </c>
      <c r="I21" s="55" t="inlineStr">
        <is>
          <t>Voluntary</t>
        </is>
      </c>
      <c r="J21" s="56" t="inlineStr">
        <is>
          <t>Personal / family</t>
        </is>
      </c>
      <c r="K21" s="55" t="inlineStr">
        <is>
          <t>Y</t>
        </is>
      </c>
      <c r="L21" s="55" t="inlineStr">
        <is>
          <t>Y</t>
        </is>
      </c>
    </row>
    <row r="22" ht="16" customHeight="1">
      <c r="A22" s="55" t="inlineStr">
        <is>
          <t>NH-1145</t>
        </is>
      </c>
      <c r="B22" s="56" t="inlineStr">
        <is>
          <t>Andre Coleman</t>
        </is>
      </c>
      <c r="C22" s="56" t="inlineStr">
        <is>
          <t>Scheduling &amp; Intake</t>
        </is>
      </c>
      <c r="D22" s="56" t="inlineStr">
        <is>
          <t>Scheduling Coordinator</t>
        </is>
      </c>
      <c r="E22" s="57" t="n">
        <v>45870</v>
      </c>
      <c r="F22" s="57" t="n">
        <v>46070</v>
      </c>
      <c r="G22" s="58">
        <f>IF(OR(E22="",F22=""),"",(F22-E22)/365.25)</f>
        <v/>
      </c>
      <c r="H22" s="59">
        <f>IF(G22="","",IF(G22&lt;0.25,"Under 3 months",IF(G22&lt;1,"3–12 months",IF(G22&lt;3,"1–3 years","3+ years"))))</f>
        <v/>
      </c>
      <c r="I22" s="55" t="inlineStr">
        <is>
          <t>Voluntary</t>
        </is>
      </c>
      <c r="J22" s="56" t="inlineStr">
        <is>
          <t>Schedule / hours</t>
        </is>
      </c>
      <c r="K22" s="55" t="inlineStr">
        <is>
          <t>Y</t>
        </is>
      </c>
      <c r="L22" s="55" t="inlineStr">
        <is>
          <t>Y</t>
        </is>
      </c>
    </row>
    <row r="23" ht="16" customHeight="1">
      <c r="A23" s="55" t="inlineStr">
        <is>
          <t>NH-1166</t>
        </is>
      </c>
      <c r="B23" s="56" t="inlineStr">
        <is>
          <t>Renee Bell</t>
        </is>
      </c>
      <c r="C23" s="56" t="inlineStr">
        <is>
          <t>Home Care Aides</t>
        </is>
      </c>
      <c r="D23" s="56" t="inlineStr">
        <is>
          <t>Senior Home Health Aide</t>
        </is>
      </c>
      <c r="E23" s="57" t="n">
        <v>46044</v>
      </c>
      <c r="F23" s="57" t="n">
        <v>46089</v>
      </c>
      <c r="G23" s="58">
        <f>IF(OR(E23="",F23=""),"",(F23-E23)/365.25)</f>
        <v/>
      </c>
      <c r="H23" s="59">
        <f>IF(G23="","",IF(G23&lt;0.25,"Under 3 months",IF(G23&lt;1,"3–12 months",IF(G23&lt;3,"1–3 years","3+ years"))))</f>
        <v/>
      </c>
      <c r="I23" s="55" t="inlineStr">
        <is>
          <t>Voluntary</t>
        </is>
      </c>
      <c r="J23" s="56" t="inlineStr">
        <is>
          <t>Pay / better offer</t>
        </is>
      </c>
      <c r="K23" s="55" t="inlineStr">
        <is>
          <t>N</t>
        </is>
      </c>
      <c r="L23" s="55" t="inlineStr">
        <is>
          <t>Y</t>
        </is>
      </c>
    </row>
    <row r="24" ht="16" customHeight="1">
      <c r="A24" s="55" t="inlineStr">
        <is>
          <t>NH-1159</t>
        </is>
      </c>
      <c r="B24" s="56" t="inlineStr">
        <is>
          <t>Victor Morales</t>
        </is>
      </c>
      <c r="C24" s="56" t="inlineStr">
        <is>
          <t>Field Nursing</t>
        </is>
      </c>
      <c r="D24" s="56" t="inlineStr">
        <is>
          <t>Field RN</t>
        </is>
      </c>
      <c r="E24" s="57" t="n">
        <v>45301</v>
      </c>
      <c r="F24" s="57" t="n">
        <v>46101</v>
      </c>
      <c r="G24" s="58">
        <f>IF(OR(E24="",F24=""),"",(F24-E24)/365.25)</f>
        <v/>
      </c>
      <c r="H24" s="59">
        <f>IF(G24="","",IF(G24&lt;0.25,"Under 3 months",IF(G24&lt;1,"3–12 months",IF(G24&lt;3,"1–3 years","3+ years"))))</f>
        <v/>
      </c>
      <c r="I24" s="55" t="inlineStr">
        <is>
          <t>Voluntary</t>
        </is>
      </c>
      <c r="J24" s="56" t="inlineStr">
        <is>
          <t>Pay / better offer</t>
        </is>
      </c>
      <c r="K24" s="55" t="inlineStr">
        <is>
          <t>Y</t>
        </is>
      </c>
      <c r="L24" s="55" t="inlineStr">
        <is>
          <t>N</t>
        </is>
      </c>
    </row>
    <row r="25" ht="16" customHeight="1">
      <c r="A25" s="55" t="inlineStr">
        <is>
          <t>NH-1173</t>
        </is>
      </c>
      <c r="B25" s="56" t="inlineStr">
        <is>
          <t>Sam Turner</t>
        </is>
      </c>
      <c r="C25" s="56" t="inlineStr">
        <is>
          <t>Field Nursing</t>
        </is>
      </c>
      <c r="D25" s="56" t="inlineStr">
        <is>
          <t>LPN</t>
        </is>
      </c>
      <c r="E25" s="57" t="n">
        <v>45846</v>
      </c>
      <c r="F25" s="57" t="n">
        <v>46106</v>
      </c>
      <c r="G25" s="58">
        <f>IF(OR(E25="",F25=""),"",(F25-E25)/365.25)</f>
        <v/>
      </c>
      <c r="H25" s="59">
        <f>IF(G25="","",IF(G25&lt;0.25,"Under 3 months",IF(G25&lt;1,"3–12 months",IF(G25&lt;3,"1–3 years","3+ years"))))</f>
        <v/>
      </c>
      <c r="I25" s="55" t="inlineStr">
        <is>
          <t>Involuntary</t>
        </is>
      </c>
      <c r="J25" s="56" t="inlineStr">
        <is>
          <t>Performance</t>
        </is>
      </c>
      <c r="K25" s="55" t="inlineStr">
        <is>
          <t>N</t>
        </is>
      </c>
      <c r="L25" s="55" t="inlineStr">
        <is>
          <t>N/A</t>
        </is>
      </c>
    </row>
    <row r="26" ht="16" customHeight="1">
      <c r="A26" s="55" t="inlineStr">
        <is>
          <t>NH-1201</t>
        </is>
      </c>
      <c r="B26" s="56" t="inlineStr">
        <is>
          <t>Paul Murphy</t>
        </is>
      </c>
      <c r="C26" s="56" t="inlineStr">
        <is>
          <t>Field Nursing</t>
        </is>
      </c>
      <c r="D26" s="56" t="inlineStr">
        <is>
          <t>Field RN</t>
        </is>
      </c>
      <c r="E26" s="57" t="n">
        <v>45953</v>
      </c>
      <c r="F26" s="57" t="n">
        <v>46113</v>
      </c>
      <c r="G26" s="58">
        <f>IF(OR(E26="",F26=""),"",(F26-E26)/365.25)</f>
        <v/>
      </c>
      <c r="H26" s="59">
        <f>IF(G26="","",IF(G26&lt;0.25,"Under 3 months",IF(G26&lt;1,"3–12 months",IF(G26&lt;3,"1–3 years","3+ years"))))</f>
        <v/>
      </c>
      <c r="I26" s="55" t="inlineStr">
        <is>
          <t>Voluntary</t>
        </is>
      </c>
      <c r="J26" s="56" t="inlineStr">
        <is>
          <t>Pay / better offer</t>
        </is>
      </c>
      <c r="K26" s="55" t="inlineStr">
        <is>
          <t>Y</t>
        </is>
      </c>
      <c r="L26" s="55" t="inlineStr">
        <is>
          <t>Y</t>
        </is>
      </c>
    </row>
    <row r="27" ht="16" customHeight="1">
      <c r="A27" s="55" t="inlineStr">
        <is>
          <t>NH-1180</t>
        </is>
      </c>
      <c r="B27" s="56" t="inlineStr">
        <is>
          <t>Jasmine Ellis</t>
        </is>
      </c>
      <c r="C27" s="56" t="inlineStr">
        <is>
          <t>Home Care Aides</t>
        </is>
      </c>
      <c r="D27" s="56" t="inlineStr">
        <is>
          <t>Senior Home Health Aide</t>
        </is>
      </c>
      <c r="E27" s="57" t="n">
        <v>45968</v>
      </c>
      <c r="F27" s="57" t="n">
        <v>46118</v>
      </c>
      <c r="G27" s="58">
        <f>IF(OR(E27="",F27=""),"",(F27-E27)/365.25)</f>
        <v/>
      </c>
      <c r="H27" s="59">
        <f>IF(G27="","",IF(G27&lt;0.25,"Under 3 months",IF(G27&lt;1,"3–12 months",IF(G27&lt;3,"1–3 years","3+ years"))))</f>
        <v/>
      </c>
      <c r="I27" s="55" t="inlineStr">
        <is>
          <t>Voluntary</t>
        </is>
      </c>
      <c r="J27" s="56" t="inlineStr">
        <is>
          <t>Career growth</t>
        </is>
      </c>
      <c r="K27" s="55" t="inlineStr">
        <is>
          <t>N</t>
        </is>
      </c>
      <c r="L27" s="55" t="inlineStr">
        <is>
          <t>N</t>
        </is>
      </c>
    </row>
    <row r="28" ht="16" customHeight="1">
      <c r="A28" s="55" t="inlineStr">
        <is>
          <t>NH-1187</t>
        </is>
      </c>
      <c r="B28" s="56" t="inlineStr">
        <is>
          <t>Tyler Grant</t>
        </is>
      </c>
      <c r="C28" s="56" t="inlineStr">
        <is>
          <t>Therapy</t>
        </is>
      </c>
      <c r="D28" s="56" t="inlineStr">
        <is>
          <t>PT Assistant</t>
        </is>
      </c>
      <c r="E28" s="57" t="n">
        <v>44219</v>
      </c>
      <c r="F28" s="57" t="n">
        <v>46119</v>
      </c>
      <c r="G28" s="58">
        <f>IF(OR(E28="",F28=""),"",(F28-E28)/365.25)</f>
        <v/>
      </c>
      <c r="H28" s="59">
        <f>IF(G28="","",IF(G28&lt;0.25,"Under 3 months",IF(G28&lt;1,"3–12 months",IF(G28&lt;3,"1–3 years","3+ years"))))</f>
        <v/>
      </c>
      <c r="I28" s="55" t="inlineStr">
        <is>
          <t>Voluntary</t>
        </is>
      </c>
      <c r="J28" s="56" t="inlineStr">
        <is>
          <t>Personal / family</t>
        </is>
      </c>
      <c r="K28" s="55" t="inlineStr">
        <is>
          <t>Y</t>
        </is>
      </c>
      <c r="L28" s="55" t="inlineStr">
        <is>
          <t>Y</t>
        </is>
      </c>
    </row>
    <row r="29" ht="16" customHeight="1">
      <c r="A29" s="55" t="inlineStr">
        <is>
          <t>NH-1194</t>
        </is>
      </c>
      <c r="B29" s="56" t="inlineStr">
        <is>
          <t>Nadia Rahman</t>
        </is>
      </c>
      <c r="C29" s="56" t="inlineStr">
        <is>
          <t>Scheduling &amp; Intake</t>
        </is>
      </c>
      <c r="D29" s="56" t="inlineStr">
        <is>
          <t>Scheduling Coordinator</t>
        </is>
      </c>
      <c r="E29" s="57" t="n">
        <v>45927</v>
      </c>
      <c r="F29" s="57" t="n">
        <v>46127</v>
      </c>
      <c r="G29" s="58">
        <f>IF(OR(E29="",F29=""),"",(F29-E29)/365.25)</f>
        <v/>
      </c>
      <c r="H29" s="59">
        <f>IF(G29="","",IF(G29&lt;0.25,"Under 3 months",IF(G29&lt;1,"3–12 months",IF(G29&lt;3,"1–3 years","3+ years"))))</f>
        <v/>
      </c>
      <c r="I29" s="55" t="inlineStr">
        <is>
          <t>Voluntary</t>
        </is>
      </c>
      <c r="J29" s="56" t="inlineStr">
        <is>
          <t>Pay / better offer</t>
        </is>
      </c>
      <c r="K29" s="55" t="inlineStr">
        <is>
          <t>Y</t>
        </is>
      </c>
      <c r="L29" s="55" t="inlineStr">
        <is>
          <t>Y</t>
        </is>
      </c>
    </row>
    <row r="30" ht="16" customHeight="1">
      <c r="A30" s="55" t="inlineStr">
        <is>
          <t>NH-1208</t>
        </is>
      </c>
      <c r="B30" s="56" t="inlineStr">
        <is>
          <t>Erin Shaw</t>
        </is>
      </c>
      <c r="C30" s="56" t="inlineStr">
        <is>
          <t>Home Care Aides</t>
        </is>
      </c>
      <c r="D30" s="56" t="inlineStr">
        <is>
          <t>Personal Care Aide</t>
        </is>
      </c>
      <c r="E30" s="57" t="n">
        <v>45815</v>
      </c>
      <c r="F30" s="57" t="n">
        <v>46145</v>
      </c>
      <c r="G30" s="58">
        <f>IF(OR(E30="",F30=""),"",(F30-E30)/365.25)</f>
        <v/>
      </c>
      <c r="H30" s="59">
        <f>IF(G30="","",IF(G30&lt;0.25,"Under 3 months",IF(G30&lt;1,"3–12 months",IF(G30&lt;3,"1–3 years","3+ years"))))</f>
        <v/>
      </c>
      <c r="I30" s="55" t="inlineStr">
        <is>
          <t>Involuntary</t>
        </is>
      </c>
      <c r="J30" s="56" t="inlineStr">
        <is>
          <t>Policy violation</t>
        </is>
      </c>
      <c r="K30" s="55" t="inlineStr">
        <is>
          <t>N</t>
        </is>
      </c>
      <c r="L30" s="55" t="inlineStr">
        <is>
          <t>N/A</t>
        </is>
      </c>
    </row>
    <row r="31" ht="16" customHeight="1">
      <c r="A31" s="55" t="inlineStr">
        <is>
          <t>NH-1215</t>
        </is>
      </c>
      <c r="B31" s="56" t="inlineStr">
        <is>
          <t>Marcus Bennett</t>
        </is>
      </c>
      <c r="C31" s="56" t="inlineStr">
        <is>
          <t>Home Care Aides</t>
        </is>
      </c>
      <c r="D31" s="56" t="inlineStr">
        <is>
          <t>Senior Home Health Aide</t>
        </is>
      </c>
      <c r="E31" s="57" t="n">
        <v>45819</v>
      </c>
      <c r="F31" s="57" t="n">
        <v>46149</v>
      </c>
      <c r="G31" s="58">
        <f>IF(OR(E31="",F31=""),"",(F31-E31)/365.25)</f>
        <v/>
      </c>
      <c r="H31" s="59">
        <f>IF(G31="","",IF(G31&lt;0.25,"Under 3 months",IF(G31&lt;1,"3–12 months",IF(G31&lt;3,"1–3 years","3+ years"))))</f>
        <v/>
      </c>
      <c r="I31" s="55" t="inlineStr">
        <is>
          <t>Involuntary</t>
        </is>
      </c>
      <c r="J31" s="56" t="inlineStr">
        <is>
          <t>Policy violation</t>
        </is>
      </c>
      <c r="K31" s="55" t="inlineStr">
        <is>
          <t>N</t>
        </is>
      </c>
      <c r="L31" s="55" t="inlineStr">
        <is>
          <t>N/A</t>
        </is>
      </c>
    </row>
    <row r="32" ht="16" customHeight="1">
      <c r="A32" s="55" t="inlineStr">
        <is>
          <t>NH-1222</t>
        </is>
      </c>
      <c r="B32" s="56" t="inlineStr">
        <is>
          <t>Yolanda Ramirez</t>
        </is>
      </c>
      <c r="C32" s="56" t="inlineStr">
        <is>
          <t>Administration</t>
        </is>
      </c>
      <c r="D32" s="56" t="inlineStr">
        <is>
          <t>Office Coordinator</t>
        </is>
      </c>
      <c r="E32" s="57" t="n">
        <v>45778</v>
      </c>
      <c r="F32" s="57" t="n">
        <v>46158</v>
      </c>
      <c r="G32" s="58">
        <f>IF(OR(E32="",F32=""),"",(F32-E32)/365.25)</f>
        <v/>
      </c>
      <c r="H32" s="59">
        <f>IF(G32="","",IF(G32&lt;0.25,"Under 3 months",IF(G32&lt;1,"3–12 months",IF(G32&lt;3,"1–3 years","3+ years"))))</f>
        <v/>
      </c>
      <c r="I32" s="55" t="inlineStr">
        <is>
          <t>Voluntary</t>
        </is>
      </c>
      <c r="J32" s="56" t="inlineStr">
        <is>
          <t>Burnout / workload</t>
        </is>
      </c>
      <c r="K32" s="55" t="inlineStr">
        <is>
          <t>Y</t>
        </is>
      </c>
      <c r="L32" s="55" t="inlineStr">
        <is>
          <t>Y</t>
        </is>
      </c>
    </row>
    <row r="33" ht="16" customHeight="1">
      <c r="A33" s="55" t="inlineStr">
        <is>
          <t>NH-1236</t>
        </is>
      </c>
      <c r="B33" s="56" t="inlineStr">
        <is>
          <t>Bethany Long</t>
        </is>
      </c>
      <c r="C33" s="56" t="inlineStr">
        <is>
          <t>Home Care Aides</t>
        </is>
      </c>
      <c r="D33" s="56" t="inlineStr">
        <is>
          <t>Personal Care Aide</t>
        </is>
      </c>
      <c r="E33" s="57" t="n">
        <v>46132</v>
      </c>
      <c r="F33" s="57" t="n">
        <v>46177</v>
      </c>
      <c r="G33" s="58">
        <f>IF(OR(E33="",F33=""),"",(F33-E33)/365.25)</f>
        <v/>
      </c>
      <c r="H33" s="59">
        <f>IF(G33="","",IF(G33&lt;0.25,"Under 3 months",IF(G33&lt;1,"3–12 months",IF(G33&lt;3,"1–3 years","3+ years"))))</f>
        <v/>
      </c>
      <c r="I33" s="55" t="inlineStr">
        <is>
          <t>Voluntary</t>
        </is>
      </c>
      <c r="J33" s="56" t="inlineStr">
        <is>
          <t>Schedule / hours</t>
        </is>
      </c>
      <c r="K33" s="55" t="inlineStr">
        <is>
          <t>Y</t>
        </is>
      </c>
      <c r="L33" s="55" t="inlineStr">
        <is>
          <t>Y</t>
        </is>
      </c>
    </row>
    <row r="34" ht="16" customHeight="1">
      <c r="A34" s="55" t="inlineStr">
        <is>
          <t>NH-1229</t>
        </is>
      </c>
      <c r="B34" s="56" t="inlineStr">
        <is>
          <t>Chris Hughes</t>
        </is>
      </c>
      <c r="C34" s="56" t="inlineStr">
        <is>
          <t>Therapy</t>
        </is>
      </c>
      <c r="D34" s="56" t="inlineStr">
        <is>
          <t>PT Assistant</t>
        </is>
      </c>
      <c r="E34" s="57" t="n">
        <v>45285</v>
      </c>
      <c r="F34" s="57" t="n">
        <v>46185</v>
      </c>
      <c r="G34" s="58">
        <f>IF(OR(E34="",F34=""),"",(F34-E34)/365.25)</f>
        <v/>
      </c>
      <c r="H34" s="59">
        <f>IF(G34="","",IF(G34&lt;0.25,"Under 3 months",IF(G34&lt;1,"3–12 months",IF(G34&lt;3,"1–3 years","3+ years"))))</f>
        <v/>
      </c>
      <c r="I34" s="55" t="inlineStr">
        <is>
          <t>Voluntary</t>
        </is>
      </c>
      <c r="J34" s="56" t="inlineStr">
        <is>
          <t>Relocation</t>
        </is>
      </c>
      <c r="K34" s="55" t="inlineStr">
        <is>
          <t>Y</t>
        </is>
      </c>
      <c r="L34" s="55" t="inlineStr">
        <is>
          <t>Y</t>
        </is>
      </c>
    </row>
    <row r="35" ht="16" customHeight="1">
      <c r="A35" s="55" t="inlineStr">
        <is>
          <t>NH-1243</t>
        </is>
      </c>
      <c r="B35" s="56" t="inlineStr">
        <is>
          <t>Ivan Petrov</t>
        </is>
      </c>
      <c r="C35" s="56" t="inlineStr">
        <is>
          <t>Home Care Aides</t>
        </is>
      </c>
      <c r="D35" s="56" t="inlineStr">
        <is>
          <t>Home Health Aide</t>
        </is>
      </c>
      <c r="E35" s="57" t="n">
        <v>45968</v>
      </c>
      <c r="F35" s="57" t="n">
        <v>46208</v>
      </c>
      <c r="G35" s="58">
        <f>IF(OR(E35="",F35=""),"",(F35-E35)/365.25)</f>
        <v/>
      </c>
      <c r="H35" s="59">
        <f>IF(G35="","",IF(G35&lt;0.25,"Under 3 months",IF(G35&lt;1,"3–12 months",IF(G35&lt;3,"1–3 years","3+ years"))))</f>
        <v/>
      </c>
      <c r="I35" s="55" t="inlineStr">
        <is>
          <t>Involuntary</t>
        </is>
      </c>
      <c r="J35" s="56" t="inlineStr">
        <is>
          <t>Attendance</t>
        </is>
      </c>
      <c r="K35" s="55" t="inlineStr">
        <is>
          <t>N</t>
        </is>
      </c>
      <c r="L35" s="55" t="inlineStr">
        <is>
          <t>N/A</t>
        </is>
      </c>
    </row>
    <row r="36" ht="16" customHeight="1">
      <c r="A36" s="55" t="inlineStr">
        <is>
          <t>NH-1257</t>
        </is>
      </c>
      <c r="B36" s="56" t="inlineStr">
        <is>
          <t>Jared Fisher</t>
        </is>
      </c>
      <c r="C36" s="56" t="inlineStr">
        <is>
          <t>Field Nursing</t>
        </is>
      </c>
      <c r="D36" s="56" t="inlineStr">
        <is>
          <t>RN Case Manager</t>
        </is>
      </c>
      <c r="E36" s="57" t="n">
        <v>46150</v>
      </c>
      <c r="F36" s="57" t="n">
        <v>46230</v>
      </c>
      <c r="G36" s="58">
        <f>IF(OR(E36="",F36=""),"",(F36-E36)/365.25)</f>
        <v/>
      </c>
      <c r="H36" s="59">
        <f>IF(G36="","",IF(G36&lt;0.25,"Under 3 months",IF(G36&lt;1,"3–12 months",IF(G36&lt;3,"1–3 years","3+ years"))))</f>
        <v/>
      </c>
      <c r="I36" s="55" t="inlineStr">
        <is>
          <t>Voluntary</t>
        </is>
      </c>
      <c r="J36" s="56" t="inlineStr">
        <is>
          <t>Personal / family</t>
        </is>
      </c>
      <c r="K36" s="55" t="inlineStr">
        <is>
          <t>Y</t>
        </is>
      </c>
      <c r="L36" s="55" t="inlineStr">
        <is>
          <t>Y</t>
        </is>
      </c>
    </row>
    <row r="37" ht="16" customHeight="1">
      <c r="A37" s="55" t="inlineStr">
        <is>
          <t>NH-1250</t>
        </is>
      </c>
      <c r="B37" s="56" t="inlineStr">
        <is>
          <t>Rosa Castillo</t>
        </is>
      </c>
      <c r="C37" s="56" t="inlineStr">
        <is>
          <t>Administration</t>
        </is>
      </c>
      <c r="D37" s="56" t="inlineStr">
        <is>
          <t>HR Assistant</t>
        </is>
      </c>
      <c r="E37" s="57" t="n">
        <v>46031</v>
      </c>
      <c r="F37" s="57" t="n">
        <v>46231</v>
      </c>
      <c r="G37" s="58">
        <f>IF(OR(E37="",F37=""),"",(F37-E37)/365.25)</f>
        <v/>
      </c>
      <c r="H37" s="59">
        <f>IF(G37="","",IF(G37&lt;0.25,"Under 3 months",IF(G37&lt;1,"3–12 months",IF(G37&lt;3,"1–3 years","3+ years"))))</f>
        <v/>
      </c>
      <c r="I37" s="55" t="inlineStr">
        <is>
          <t>Voluntary</t>
        </is>
      </c>
      <c r="J37" s="56" t="inlineStr">
        <is>
          <t>Relocation</t>
        </is>
      </c>
      <c r="K37" s="55" t="inlineStr">
        <is>
          <t>Y</t>
        </is>
      </c>
      <c r="L37" s="55" t="inlineStr">
        <is>
          <t>Y</t>
        </is>
      </c>
    </row>
    <row r="38" ht="16" customHeight="1">
      <c r="A38" s="55" t="inlineStr">
        <is>
          <t>NH-1264</t>
        </is>
      </c>
      <c r="B38" s="56" t="inlineStr">
        <is>
          <t>Keisha Jenkins</t>
        </is>
      </c>
      <c r="C38" s="56" t="inlineStr">
        <is>
          <t>Home Care Aides</t>
        </is>
      </c>
      <c r="D38" s="56" t="inlineStr">
        <is>
          <t>Personal Care Aide</t>
        </is>
      </c>
      <c r="E38" s="57" t="n">
        <v>45991</v>
      </c>
      <c r="F38" s="57" t="n">
        <v>46231</v>
      </c>
      <c r="G38" s="58">
        <f>IF(OR(E38="",F38=""),"",(F38-E38)/365.25)</f>
        <v/>
      </c>
      <c r="H38" s="59">
        <f>IF(G38="","",IF(G38&lt;0.25,"Under 3 months",IF(G38&lt;1,"3–12 months",IF(G38&lt;3,"1–3 years","3+ years"))))</f>
        <v/>
      </c>
      <c r="I38" s="55" t="inlineStr">
        <is>
          <t>Voluntary</t>
        </is>
      </c>
      <c r="J38" s="56" t="inlineStr">
        <is>
          <t>Travel between visits</t>
        </is>
      </c>
      <c r="K38" s="55" t="inlineStr">
        <is>
          <t>Y</t>
        </is>
      </c>
      <c r="L38" s="55" t="inlineStr">
        <is>
          <t>N</t>
        </is>
      </c>
    </row>
    <row r="39" ht="16" customHeight="1">
      <c r="A39" s="55" t="inlineStr">
        <is>
          <t>NH-1292</t>
        </is>
      </c>
      <c r="B39" s="56" t="inlineStr">
        <is>
          <t>Leah Stone</t>
        </is>
      </c>
      <c r="C39" s="56" t="inlineStr">
        <is>
          <t>Home Care Aides</t>
        </is>
      </c>
      <c r="D39" s="56" t="inlineStr">
        <is>
          <t>Home Health Aide</t>
        </is>
      </c>
      <c r="E39" s="57" t="n">
        <v>45717</v>
      </c>
      <c r="F39" s="57" t="n">
        <v>46237</v>
      </c>
      <c r="G39" s="58">
        <f>IF(OR(E39="",F39=""),"",(F39-E39)/365.25)</f>
        <v/>
      </c>
      <c r="H39" s="59">
        <f>IF(G39="","",IF(G39&lt;0.25,"Under 3 months",IF(G39&lt;1,"3–12 months",IF(G39&lt;3,"1–3 years","3+ years"))))</f>
        <v/>
      </c>
      <c r="I39" s="55" t="inlineStr">
        <is>
          <t>Voluntary</t>
        </is>
      </c>
      <c r="J39" s="56" t="inlineStr">
        <is>
          <t>Schedule / hours</t>
        </is>
      </c>
      <c r="K39" s="55" t="inlineStr">
        <is>
          <t>Y</t>
        </is>
      </c>
      <c r="L39" s="55" t="inlineStr">
        <is>
          <t>Y</t>
        </is>
      </c>
    </row>
    <row r="40" ht="16" customHeight="1">
      <c r="A40" s="55" t="inlineStr">
        <is>
          <t>NH-1271</t>
        </is>
      </c>
      <c r="B40" s="56" t="inlineStr">
        <is>
          <t>Doug Wallace</t>
        </is>
      </c>
      <c r="C40" s="56" t="inlineStr">
        <is>
          <t>Home Care Aides</t>
        </is>
      </c>
      <c r="D40" s="56" t="inlineStr">
        <is>
          <t>Home Health Aide</t>
        </is>
      </c>
      <c r="E40" s="57" t="n">
        <v>46004</v>
      </c>
      <c r="F40" s="57" t="n">
        <v>46244</v>
      </c>
      <c r="G40" s="58">
        <f>IF(OR(E40="",F40=""),"",(F40-E40)/365.25)</f>
        <v/>
      </c>
      <c r="H40" s="59">
        <f>IF(G40="","",IF(G40&lt;0.25,"Under 3 months",IF(G40&lt;1,"3–12 months",IF(G40&lt;3,"1–3 years","3+ years"))))</f>
        <v/>
      </c>
      <c r="I40" s="55" t="inlineStr">
        <is>
          <t>Voluntary</t>
        </is>
      </c>
      <c r="J40" s="56" t="inlineStr">
        <is>
          <t>Burnout / workload</t>
        </is>
      </c>
      <c r="K40" s="55" t="inlineStr">
        <is>
          <t>N</t>
        </is>
      </c>
      <c r="L40" s="55" t="inlineStr">
        <is>
          <t>Y</t>
        </is>
      </c>
    </row>
    <row r="41" ht="16" customHeight="1">
      <c r="A41" s="55" t="inlineStr">
        <is>
          <t>NH-1278</t>
        </is>
      </c>
      <c r="B41" s="56" t="inlineStr">
        <is>
          <t>Fatima Ali</t>
        </is>
      </c>
      <c r="C41" s="56" t="inlineStr">
        <is>
          <t>Home Care Aides</t>
        </is>
      </c>
      <c r="D41" s="56" t="inlineStr">
        <is>
          <t>Senior Home Health Aide</t>
        </is>
      </c>
      <c r="E41" s="57" t="n">
        <v>46124</v>
      </c>
      <c r="F41" s="57" t="n">
        <v>46244</v>
      </c>
      <c r="G41" s="58">
        <f>IF(OR(E41="",F41=""),"",(F41-E41)/365.25)</f>
        <v/>
      </c>
      <c r="H41" s="59">
        <f>IF(G41="","",IF(G41&lt;0.25,"Under 3 months",IF(G41&lt;1,"3–12 months",IF(G41&lt;3,"1–3 years","3+ years"))))</f>
        <v/>
      </c>
      <c r="I41" s="55" t="inlineStr">
        <is>
          <t>Voluntary</t>
        </is>
      </c>
      <c r="J41" s="56" t="inlineStr">
        <is>
          <t>Career growth</t>
        </is>
      </c>
      <c r="K41" s="55" t="inlineStr">
        <is>
          <t>N</t>
        </is>
      </c>
      <c r="L41" s="55" t="inlineStr">
        <is>
          <t>Y</t>
        </is>
      </c>
    </row>
    <row r="42" ht="16" customHeight="1">
      <c r="A42" s="55" t="inlineStr">
        <is>
          <t>NH-1285</t>
        </is>
      </c>
      <c r="B42" s="56" t="inlineStr">
        <is>
          <t>Noah Perry</t>
        </is>
      </c>
      <c r="C42" s="56" t="inlineStr">
        <is>
          <t>Home Care Aides</t>
        </is>
      </c>
      <c r="D42" s="56" t="inlineStr">
        <is>
          <t>Senior Home Health Aide</t>
        </is>
      </c>
      <c r="E42" s="57" t="n">
        <v>45920</v>
      </c>
      <c r="F42" s="57" t="n">
        <v>46250</v>
      </c>
      <c r="G42" s="58">
        <f>IF(OR(E42="",F42=""),"",(F42-E42)/365.25)</f>
        <v/>
      </c>
      <c r="H42" s="59">
        <f>IF(G42="","",IF(G42&lt;0.25,"Under 3 months",IF(G42&lt;1,"3–12 months",IF(G42&lt;3,"1–3 years","3+ years"))))</f>
        <v/>
      </c>
      <c r="I42" s="55" t="inlineStr">
        <is>
          <t>Voluntary</t>
        </is>
      </c>
      <c r="J42" s="56" t="inlineStr">
        <is>
          <t>Pay / better offer</t>
        </is>
      </c>
      <c r="K42" s="55" t="inlineStr">
        <is>
          <t>Y</t>
        </is>
      </c>
      <c r="L42" s="55" t="inlineStr">
        <is>
          <t>Y</t>
        </is>
      </c>
    </row>
    <row r="43" ht="16" customHeight="1">
      <c r="A43" s="55" t="inlineStr">
        <is>
          <t>NH-1299</t>
        </is>
      </c>
      <c r="B43" s="56" t="inlineStr">
        <is>
          <t>Raymond Howard</t>
        </is>
      </c>
      <c r="C43" s="56" t="inlineStr">
        <is>
          <t>Home Care Aides</t>
        </is>
      </c>
      <c r="D43" s="56" t="inlineStr">
        <is>
          <t>Senior Home Health Aide</t>
        </is>
      </c>
      <c r="E43" s="57" t="n">
        <v>46184</v>
      </c>
      <c r="F43" s="57" t="n">
        <v>46254</v>
      </c>
      <c r="G43" s="58">
        <f>IF(OR(E43="",F43=""),"",(F43-E43)/365.25)</f>
        <v/>
      </c>
      <c r="H43" s="59">
        <f>IF(G43="","",IF(G43&lt;0.25,"Under 3 months",IF(G43&lt;1,"3–12 months",IF(G43&lt;3,"1–3 years","3+ years"))))</f>
        <v/>
      </c>
      <c r="I43" s="55" t="inlineStr">
        <is>
          <t>Voluntary</t>
        </is>
      </c>
      <c r="J43" s="56" t="inlineStr">
        <is>
          <t>Career growth</t>
        </is>
      </c>
      <c r="K43" s="55" t="inlineStr">
        <is>
          <t>N</t>
        </is>
      </c>
      <c r="L43" s="55" t="inlineStr">
        <is>
          <t>Y</t>
        </is>
      </c>
    </row>
    <row r="44" ht="16" customHeight="1">
      <c r="A44" s="55" t="inlineStr">
        <is>
          <t>NH-1313</t>
        </is>
      </c>
      <c r="B44" s="56" t="inlineStr">
        <is>
          <t>Eric Cole</t>
        </is>
      </c>
      <c r="C44" s="56" t="inlineStr">
        <is>
          <t>Home Care Aides</t>
        </is>
      </c>
      <c r="D44" s="56" t="inlineStr">
        <is>
          <t>Personal Care Aide</t>
        </is>
      </c>
      <c r="E44" s="57" t="n">
        <v>45966</v>
      </c>
      <c r="F44" s="57" t="n">
        <v>46266</v>
      </c>
      <c r="G44" s="58">
        <f>IF(OR(E44="",F44=""),"",(F44-E44)/365.25)</f>
        <v/>
      </c>
      <c r="H44" s="59">
        <f>IF(G44="","",IF(G44&lt;0.25,"Under 3 months",IF(G44&lt;1,"3–12 months",IF(G44&lt;3,"1–3 years","3+ years"))))</f>
        <v/>
      </c>
      <c r="I44" s="55" t="inlineStr">
        <is>
          <t>Voluntary</t>
        </is>
      </c>
      <c r="J44" s="56" t="inlineStr">
        <is>
          <t>Pay / better offer</t>
        </is>
      </c>
      <c r="K44" s="55" t="inlineStr">
        <is>
          <t>Y</t>
        </is>
      </c>
      <c r="L44" s="55" t="inlineStr">
        <is>
          <t>Y</t>
        </is>
      </c>
    </row>
    <row r="45" ht="16" customHeight="1">
      <c r="A45" s="55" t="inlineStr">
        <is>
          <t>NH-1306</t>
        </is>
      </c>
      <c r="B45" s="56" t="inlineStr">
        <is>
          <t>Simone Barnes</t>
        </is>
      </c>
      <c r="C45" s="56" t="inlineStr">
        <is>
          <t>Home Care Aides</t>
        </is>
      </c>
      <c r="D45" s="56" t="inlineStr">
        <is>
          <t>Home Health Aide</t>
        </is>
      </c>
      <c r="E45" s="57" t="n">
        <v>46156</v>
      </c>
      <c r="F45" s="57" t="n">
        <v>46276</v>
      </c>
      <c r="G45" s="58">
        <f>IF(OR(E45="",F45=""),"",(F45-E45)/365.25)</f>
        <v/>
      </c>
      <c r="H45" s="59">
        <f>IF(G45="","",IF(G45&lt;0.25,"Under 3 months",IF(G45&lt;1,"3–12 months",IF(G45&lt;3,"1–3 years","3+ years"))))</f>
        <v/>
      </c>
      <c r="I45" s="55" t="inlineStr">
        <is>
          <t>Voluntary</t>
        </is>
      </c>
      <c r="J45" s="56" t="inlineStr">
        <is>
          <t>Pay / better offer</t>
        </is>
      </c>
      <c r="K45" s="55" t="inlineStr">
        <is>
          <t>N</t>
        </is>
      </c>
      <c r="L45" s="55" t="inlineStr">
        <is>
          <t>N</t>
        </is>
      </c>
    </row>
    <row r="46" ht="16" customHeight="1">
      <c r="A46" s="55" t="inlineStr">
        <is>
          <t>NH-1320</t>
        </is>
      </c>
      <c r="B46" s="56" t="inlineStr">
        <is>
          <t>Tasha Wright</t>
        </is>
      </c>
      <c r="C46" s="56" t="inlineStr">
        <is>
          <t>Administration</t>
        </is>
      </c>
      <c r="D46" s="56" t="inlineStr">
        <is>
          <t>HR Assistant</t>
        </is>
      </c>
      <c r="E46" s="57" t="n">
        <v>46094</v>
      </c>
      <c r="F46" s="57" t="n">
        <v>46294</v>
      </c>
      <c r="G46" s="58">
        <f>IF(OR(E46="",F46=""),"",(F46-E46)/365.25)</f>
        <v/>
      </c>
      <c r="H46" s="59">
        <f>IF(G46="","",IF(G46&lt;0.25,"Under 3 months",IF(G46&lt;1,"3–12 months",IF(G46&lt;3,"1–3 years","3+ years"))))</f>
        <v/>
      </c>
      <c r="I46" s="55" t="inlineStr">
        <is>
          <t>Voluntary</t>
        </is>
      </c>
      <c r="J46" s="56" t="inlineStr">
        <is>
          <t>Schedule / hours</t>
        </is>
      </c>
      <c r="K46" s="55" t="inlineStr">
        <is>
          <t>Y</t>
        </is>
      </c>
      <c r="L46" s="55" t="inlineStr">
        <is>
          <t>N</t>
        </is>
      </c>
    </row>
    <row r="47" ht="16" customHeight="1">
      <c r="A47" s="55" t="n"/>
      <c r="B47" s="56" t="n"/>
      <c r="C47" s="56" t="n"/>
      <c r="D47" s="56" t="n"/>
      <c r="E47" s="57" t="n"/>
      <c r="F47" s="57" t="n"/>
      <c r="G47" s="58">
        <f>IF(OR(E47="",F47=""),"",(F47-E47)/365.25)</f>
        <v/>
      </c>
      <c r="H47" s="59">
        <f>IF(G47="","",IF(G47&lt;0.25,"Under 3 months",IF(G47&lt;1,"3–12 months",IF(G47&lt;3,"1–3 years","3+ years"))))</f>
        <v/>
      </c>
      <c r="I47" s="55" t="n"/>
      <c r="J47" s="56" t="n"/>
      <c r="K47" s="55" t="n"/>
      <c r="L47" s="55" t="n"/>
    </row>
    <row r="48" ht="16" customHeight="1">
      <c r="A48" s="55" t="n"/>
      <c r="B48" s="56" t="n"/>
      <c r="C48" s="56" t="n"/>
      <c r="D48" s="56" t="n"/>
      <c r="E48" s="57" t="n"/>
      <c r="F48" s="57" t="n"/>
      <c r="G48" s="58">
        <f>IF(OR(E48="",F48=""),"",(F48-E48)/365.25)</f>
        <v/>
      </c>
      <c r="H48" s="59">
        <f>IF(G48="","",IF(G48&lt;0.25,"Under 3 months",IF(G48&lt;1,"3–12 months",IF(G48&lt;3,"1–3 years","3+ years"))))</f>
        <v/>
      </c>
      <c r="I48" s="55" t="n"/>
      <c r="J48" s="56" t="n"/>
      <c r="K48" s="55" t="n"/>
      <c r="L48" s="55" t="n"/>
    </row>
    <row r="49" ht="16" customHeight="1">
      <c r="A49" s="55" t="n"/>
      <c r="B49" s="56" t="n"/>
      <c r="C49" s="56" t="n"/>
      <c r="D49" s="56" t="n"/>
      <c r="E49" s="57" t="n"/>
      <c r="F49" s="57" t="n"/>
      <c r="G49" s="58">
        <f>IF(OR(E49="",F49=""),"",(F49-E49)/365.25)</f>
        <v/>
      </c>
      <c r="H49" s="59">
        <f>IF(G49="","",IF(G49&lt;0.25,"Under 3 months",IF(G49&lt;1,"3–12 months",IF(G49&lt;3,"1–3 years","3+ years"))))</f>
        <v/>
      </c>
      <c r="I49" s="55" t="n"/>
      <c r="J49" s="56" t="n"/>
      <c r="K49" s="55" t="n"/>
      <c r="L49" s="55" t="n"/>
    </row>
    <row r="50" ht="16" customHeight="1">
      <c r="A50" s="55" t="n"/>
      <c r="B50" s="56" t="n"/>
      <c r="C50" s="56" t="n"/>
      <c r="D50" s="56" t="n"/>
      <c r="E50" s="57" t="n"/>
      <c r="F50" s="57" t="n"/>
      <c r="G50" s="58">
        <f>IF(OR(E50="",F50=""),"",(F50-E50)/365.25)</f>
        <v/>
      </c>
      <c r="H50" s="59">
        <f>IF(G50="","",IF(G50&lt;0.25,"Under 3 months",IF(G50&lt;1,"3–12 months",IF(G50&lt;3,"1–3 years","3+ years"))))</f>
        <v/>
      </c>
      <c r="I50" s="55" t="n"/>
      <c r="J50" s="56" t="n"/>
      <c r="K50" s="55" t="n"/>
      <c r="L50" s="55" t="n"/>
    </row>
    <row r="51" ht="16" customHeight="1">
      <c r="A51" s="55" t="n"/>
      <c r="B51" s="56" t="n"/>
      <c r="C51" s="56" t="n"/>
      <c r="D51" s="56" t="n"/>
      <c r="E51" s="57" t="n"/>
      <c r="F51" s="57" t="n"/>
      <c r="G51" s="58">
        <f>IF(OR(E51="",F51=""),"",(F51-E51)/365.25)</f>
        <v/>
      </c>
      <c r="H51" s="59">
        <f>IF(G51="","",IF(G51&lt;0.25,"Under 3 months",IF(G51&lt;1,"3–12 months",IF(G51&lt;3,"1–3 years","3+ years"))))</f>
        <v/>
      </c>
      <c r="I51" s="55" t="n"/>
      <c r="J51" s="56" t="n"/>
      <c r="K51" s="55" t="n"/>
      <c r="L51" s="55" t="n"/>
    </row>
    <row r="52" ht="16" customHeight="1">
      <c r="A52" s="55" t="n"/>
      <c r="B52" s="56" t="n"/>
      <c r="C52" s="56" t="n"/>
      <c r="D52" s="56" t="n"/>
      <c r="E52" s="57" t="n"/>
      <c r="F52" s="57" t="n"/>
      <c r="G52" s="58">
        <f>IF(OR(E52="",F52=""),"",(F52-E52)/365.25)</f>
        <v/>
      </c>
      <c r="H52" s="59">
        <f>IF(G52="","",IF(G52&lt;0.25,"Under 3 months",IF(G52&lt;1,"3–12 months",IF(G52&lt;3,"1–3 years","3+ years"))))</f>
        <v/>
      </c>
      <c r="I52" s="55" t="n"/>
      <c r="J52" s="56" t="n"/>
      <c r="K52" s="55" t="n"/>
      <c r="L52" s="55" t="n"/>
    </row>
    <row r="53" ht="16" customHeight="1">
      <c r="A53" s="55" t="n"/>
      <c r="B53" s="56" t="n"/>
      <c r="C53" s="56" t="n"/>
      <c r="D53" s="56" t="n"/>
      <c r="E53" s="57" t="n"/>
      <c r="F53" s="57" t="n"/>
      <c r="G53" s="58">
        <f>IF(OR(E53="",F53=""),"",(F53-E53)/365.25)</f>
        <v/>
      </c>
      <c r="H53" s="59">
        <f>IF(G53="","",IF(G53&lt;0.25,"Under 3 months",IF(G53&lt;1,"3–12 months",IF(G53&lt;3,"1–3 years","3+ years"))))</f>
        <v/>
      </c>
      <c r="I53" s="55" t="n"/>
      <c r="J53" s="56" t="n"/>
      <c r="K53" s="55" t="n"/>
      <c r="L53" s="55" t="n"/>
    </row>
    <row r="54" ht="16" customHeight="1">
      <c r="A54" s="55" t="n"/>
      <c r="B54" s="56" t="n"/>
      <c r="C54" s="56" t="n"/>
      <c r="D54" s="56" t="n"/>
      <c r="E54" s="57" t="n"/>
      <c r="F54" s="57" t="n"/>
      <c r="G54" s="58">
        <f>IF(OR(E54="",F54=""),"",(F54-E54)/365.25)</f>
        <v/>
      </c>
      <c r="H54" s="59">
        <f>IF(G54="","",IF(G54&lt;0.25,"Under 3 months",IF(G54&lt;1,"3–12 months",IF(G54&lt;3,"1–3 years","3+ years"))))</f>
        <v/>
      </c>
      <c r="I54" s="55" t="n"/>
      <c r="J54" s="56" t="n"/>
      <c r="K54" s="55" t="n"/>
      <c r="L54" s="55" t="n"/>
    </row>
    <row r="55" ht="16" customHeight="1">
      <c r="A55" s="55" t="n"/>
      <c r="B55" s="56" t="n"/>
      <c r="C55" s="56" t="n"/>
      <c r="D55" s="56" t="n"/>
      <c r="E55" s="57" t="n"/>
      <c r="F55" s="57" t="n"/>
      <c r="G55" s="58">
        <f>IF(OR(E55="",F55=""),"",(F55-E55)/365.25)</f>
        <v/>
      </c>
      <c r="H55" s="59">
        <f>IF(G55="","",IF(G55&lt;0.25,"Under 3 months",IF(G55&lt;1,"3–12 months",IF(G55&lt;3,"1–3 years","3+ years"))))</f>
        <v/>
      </c>
      <c r="I55" s="55" t="n"/>
      <c r="J55" s="56" t="n"/>
      <c r="K55" s="55" t="n"/>
      <c r="L55" s="55" t="n"/>
    </row>
    <row r="56" ht="16" customHeight="1">
      <c r="A56" s="55" t="n"/>
      <c r="B56" s="56" t="n"/>
      <c r="C56" s="56" t="n"/>
      <c r="D56" s="56" t="n"/>
      <c r="E56" s="57" t="n"/>
      <c r="F56" s="57" t="n"/>
      <c r="G56" s="58">
        <f>IF(OR(E56="",F56=""),"",(F56-E56)/365.25)</f>
        <v/>
      </c>
      <c r="H56" s="59">
        <f>IF(G56="","",IF(G56&lt;0.25,"Under 3 months",IF(G56&lt;1,"3–12 months",IF(G56&lt;3,"1–3 years","3+ years"))))</f>
        <v/>
      </c>
      <c r="I56" s="55" t="n"/>
      <c r="J56" s="56" t="n"/>
      <c r="K56" s="55" t="n"/>
      <c r="L56" s="55" t="n"/>
    </row>
    <row r="57" ht="16" customHeight="1">
      <c r="A57" s="55" t="n"/>
      <c r="B57" s="56" t="n"/>
      <c r="C57" s="56" t="n"/>
      <c r="D57" s="56" t="n"/>
      <c r="E57" s="57" t="n"/>
      <c r="F57" s="57" t="n"/>
      <c r="G57" s="58">
        <f>IF(OR(E57="",F57=""),"",(F57-E57)/365.25)</f>
        <v/>
      </c>
      <c r="H57" s="59">
        <f>IF(G57="","",IF(G57&lt;0.25,"Under 3 months",IF(G57&lt;1,"3–12 months",IF(G57&lt;3,"1–3 years","3+ years"))))</f>
        <v/>
      </c>
      <c r="I57" s="55" t="n"/>
      <c r="J57" s="56" t="n"/>
      <c r="K57" s="55" t="n"/>
      <c r="L57" s="55" t="n"/>
    </row>
    <row r="58" ht="16" customHeight="1">
      <c r="A58" s="55" t="n"/>
      <c r="B58" s="56" t="n"/>
      <c r="C58" s="56" t="n"/>
      <c r="D58" s="56" t="n"/>
      <c r="E58" s="57" t="n"/>
      <c r="F58" s="57" t="n"/>
      <c r="G58" s="58">
        <f>IF(OR(E58="",F58=""),"",(F58-E58)/365.25)</f>
        <v/>
      </c>
      <c r="H58" s="59">
        <f>IF(G58="","",IF(G58&lt;0.25,"Under 3 months",IF(G58&lt;1,"3–12 months",IF(G58&lt;3,"1–3 years","3+ years"))))</f>
        <v/>
      </c>
      <c r="I58" s="55" t="n"/>
      <c r="J58" s="56" t="n"/>
      <c r="K58" s="55" t="n"/>
      <c r="L58" s="55" t="n"/>
    </row>
    <row r="59" ht="16" customHeight="1">
      <c r="A59" s="55" t="n"/>
      <c r="B59" s="56" t="n"/>
      <c r="C59" s="56" t="n"/>
      <c r="D59" s="56" t="n"/>
      <c r="E59" s="57" t="n"/>
      <c r="F59" s="57" t="n"/>
      <c r="G59" s="58">
        <f>IF(OR(E59="",F59=""),"",(F59-E59)/365.25)</f>
        <v/>
      </c>
      <c r="H59" s="59">
        <f>IF(G59="","",IF(G59&lt;0.25,"Under 3 months",IF(G59&lt;1,"3–12 months",IF(G59&lt;3,"1–3 years","3+ years"))))</f>
        <v/>
      </c>
      <c r="I59" s="55" t="n"/>
      <c r="J59" s="56" t="n"/>
      <c r="K59" s="55" t="n"/>
      <c r="L59" s="55" t="n"/>
    </row>
    <row r="60" ht="16" customHeight="1">
      <c r="A60" s="55" t="n"/>
      <c r="B60" s="56" t="n"/>
      <c r="C60" s="56" t="n"/>
      <c r="D60" s="56" t="n"/>
      <c r="E60" s="57" t="n"/>
      <c r="F60" s="57" t="n"/>
      <c r="G60" s="58">
        <f>IF(OR(E60="",F60=""),"",(F60-E60)/365.25)</f>
        <v/>
      </c>
      <c r="H60" s="59">
        <f>IF(G60="","",IF(G60&lt;0.25,"Under 3 months",IF(G60&lt;1,"3–12 months",IF(G60&lt;3,"1–3 years","3+ years"))))</f>
        <v/>
      </c>
      <c r="I60" s="55" t="n"/>
      <c r="J60" s="56" t="n"/>
      <c r="K60" s="55" t="n"/>
      <c r="L60" s="55" t="n"/>
    </row>
    <row r="61" ht="16" customHeight="1">
      <c r="A61" s="55" t="n"/>
      <c r="B61" s="56" t="n"/>
      <c r="C61" s="56" t="n"/>
      <c r="D61" s="56" t="n"/>
      <c r="E61" s="57" t="n"/>
      <c r="F61" s="57" t="n"/>
      <c r="G61" s="58">
        <f>IF(OR(E61="",F61=""),"",(F61-E61)/365.25)</f>
        <v/>
      </c>
      <c r="H61" s="59">
        <f>IF(G61="","",IF(G61&lt;0.25,"Under 3 months",IF(G61&lt;1,"3–12 months",IF(G61&lt;3,"1–3 years","3+ years"))))</f>
        <v/>
      </c>
      <c r="I61" s="55" t="n"/>
      <c r="J61" s="56" t="n"/>
      <c r="K61" s="55" t="n"/>
      <c r="L61" s="55" t="n"/>
    </row>
    <row r="62" ht="16" customHeight="1">
      <c r="A62" s="55" t="n"/>
      <c r="B62" s="56" t="n"/>
      <c r="C62" s="56" t="n"/>
      <c r="D62" s="56" t="n"/>
      <c r="E62" s="57" t="n"/>
      <c r="F62" s="57" t="n"/>
      <c r="G62" s="58">
        <f>IF(OR(E62="",F62=""),"",(F62-E62)/365.25)</f>
        <v/>
      </c>
      <c r="H62" s="59">
        <f>IF(G62="","",IF(G62&lt;0.25,"Under 3 months",IF(G62&lt;1,"3–12 months",IF(G62&lt;3,"1–3 years","3+ years"))))</f>
        <v/>
      </c>
      <c r="I62" s="55" t="n"/>
      <c r="J62" s="56" t="n"/>
      <c r="K62" s="55" t="n"/>
      <c r="L62" s="55" t="n"/>
    </row>
    <row r="63" ht="16" customHeight="1">
      <c r="A63" s="55" t="n"/>
      <c r="B63" s="56" t="n"/>
      <c r="C63" s="56" t="n"/>
      <c r="D63" s="56" t="n"/>
      <c r="E63" s="57" t="n"/>
      <c r="F63" s="57" t="n"/>
      <c r="G63" s="58">
        <f>IF(OR(E63="",F63=""),"",(F63-E63)/365.25)</f>
        <v/>
      </c>
      <c r="H63" s="59">
        <f>IF(G63="","",IF(G63&lt;0.25,"Under 3 months",IF(G63&lt;1,"3–12 months",IF(G63&lt;3,"1–3 years","3+ years"))))</f>
        <v/>
      </c>
      <c r="I63" s="55" t="n"/>
      <c r="J63" s="56" t="n"/>
      <c r="K63" s="55" t="n"/>
      <c r="L63" s="55" t="n"/>
    </row>
    <row r="64" ht="16" customHeight="1">
      <c r="A64" s="55" t="n"/>
      <c r="B64" s="56" t="n"/>
      <c r="C64" s="56" t="n"/>
      <c r="D64" s="56" t="n"/>
      <c r="E64" s="57" t="n"/>
      <c r="F64" s="57" t="n"/>
      <c r="G64" s="58">
        <f>IF(OR(E64="",F64=""),"",(F64-E64)/365.25)</f>
        <v/>
      </c>
      <c r="H64" s="59">
        <f>IF(G64="","",IF(G64&lt;0.25,"Under 3 months",IF(G64&lt;1,"3–12 months",IF(G64&lt;3,"1–3 years","3+ years"))))</f>
        <v/>
      </c>
      <c r="I64" s="55" t="n"/>
      <c r="J64" s="56" t="n"/>
      <c r="K64" s="55" t="n"/>
      <c r="L64" s="55" t="n"/>
    </row>
    <row r="65" ht="16" customHeight="1">
      <c r="A65" s="55" t="n"/>
      <c r="B65" s="56" t="n"/>
      <c r="C65" s="56" t="n"/>
      <c r="D65" s="56" t="n"/>
      <c r="E65" s="57" t="n"/>
      <c r="F65" s="57" t="n"/>
      <c r="G65" s="58">
        <f>IF(OR(E65="",F65=""),"",(F65-E65)/365.25)</f>
        <v/>
      </c>
      <c r="H65" s="59">
        <f>IF(G65="","",IF(G65&lt;0.25,"Under 3 months",IF(G65&lt;1,"3–12 months",IF(G65&lt;3,"1–3 years","3+ years"))))</f>
        <v/>
      </c>
      <c r="I65" s="55" t="n"/>
      <c r="J65" s="56" t="n"/>
      <c r="K65" s="55" t="n"/>
      <c r="L65" s="55" t="n"/>
    </row>
    <row r="66" ht="16" customHeight="1">
      <c r="A66" s="55" t="n"/>
      <c r="B66" s="56" t="n"/>
      <c r="C66" s="56" t="n"/>
      <c r="D66" s="56" t="n"/>
      <c r="E66" s="57" t="n"/>
      <c r="F66" s="57" t="n"/>
      <c r="G66" s="58">
        <f>IF(OR(E66="",F66=""),"",(F66-E66)/365.25)</f>
        <v/>
      </c>
      <c r="H66" s="59">
        <f>IF(G66="","",IF(G66&lt;0.25,"Under 3 months",IF(G66&lt;1,"3–12 months",IF(G66&lt;3,"1–3 years","3+ years"))))</f>
        <v/>
      </c>
      <c r="I66" s="55" t="n"/>
      <c r="J66" s="56" t="n"/>
      <c r="K66" s="55" t="n"/>
      <c r="L66" s="55" t="n"/>
    </row>
    <row r="67" ht="16" customHeight="1">
      <c r="A67" s="55" t="n"/>
      <c r="B67" s="56" t="n"/>
      <c r="C67" s="56" t="n"/>
      <c r="D67" s="56" t="n"/>
      <c r="E67" s="57" t="n"/>
      <c r="F67" s="57" t="n"/>
      <c r="G67" s="58">
        <f>IF(OR(E67="",F67=""),"",(F67-E67)/365.25)</f>
        <v/>
      </c>
      <c r="H67" s="59">
        <f>IF(G67="","",IF(G67&lt;0.25,"Under 3 months",IF(G67&lt;1,"3–12 months",IF(G67&lt;3,"1–3 years","3+ years"))))</f>
        <v/>
      </c>
      <c r="I67" s="55" t="n"/>
      <c r="J67" s="56" t="n"/>
      <c r="K67" s="55" t="n"/>
      <c r="L67" s="55" t="n"/>
    </row>
    <row r="68" ht="16" customHeight="1">
      <c r="A68" s="55" t="n"/>
      <c r="B68" s="56" t="n"/>
      <c r="C68" s="56" t="n"/>
      <c r="D68" s="56" t="n"/>
      <c r="E68" s="57" t="n"/>
      <c r="F68" s="57" t="n"/>
      <c r="G68" s="58">
        <f>IF(OR(E68="",F68=""),"",(F68-E68)/365.25)</f>
        <v/>
      </c>
      <c r="H68" s="59">
        <f>IF(G68="","",IF(G68&lt;0.25,"Under 3 months",IF(G68&lt;1,"3–12 months",IF(G68&lt;3,"1–3 years","3+ years"))))</f>
        <v/>
      </c>
      <c r="I68" s="55" t="n"/>
      <c r="J68" s="56" t="n"/>
      <c r="K68" s="55" t="n"/>
      <c r="L68" s="55" t="n"/>
    </row>
    <row r="69" ht="16" customHeight="1">
      <c r="A69" s="55" t="n"/>
      <c r="B69" s="56" t="n"/>
      <c r="C69" s="56" t="n"/>
      <c r="D69" s="56" t="n"/>
      <c r="E69" s="57" t="n"/>
      <c r="F69" s="57" t="n"/>
      <c r="G69" s="58">
        <f>IF(OR(E69="",F69=""),"",(F69-E69)/365.25)</f>
        <v/>
      </c>
      <c r="H69" s="59">
        <f>IF(G69="","",IF(G69&lt;0.25,"Under 3 months",IF(G69&lt;1,"3–12 months",IF(G69&lt;3,"1–3 years","3+ years"))))</f>
        <v/>
      </c>
      <c r="I69" s="55" t="n"/>
      <c r="J69" s="56" t="n"/>
      <c r="K69" s="55" t="n"/>
      <c r="L69" s="55" t="n"/>
    </row>
    <row r="70" ht="16" customHeight="1">
      <c r="A70" s="55" t="n"/>
      <c r="B70" s="56" t="n"/>
      <c r="C70" s="56" t="n"/>
      <c r="D70" s="56" t="n"/>
      <c r="E70" s="57" t="n"/>
      <c r="F70" s="57" t="n"/>
      <c r="G70" s="58">
        <f>IF(OR(E70="",F70=""),"",(F70-E70)/365.25)</f>
        <v/>
      </c>
      <c r="H70" s="59">
        <f>IF(G70="","",IF(G70&lt;0.25,"Under 3 months",IF(G70&lt;1,"3–12 months",IF(G70&lt;3,"1–3 years","3+ years"))))</f>
        <v/>
      </c>
      <c r="I70" s="55" t="n"/>
      <c r="J70" s="56" t="n"/>
      <c r="K70" s="55" t="n"/>
      <c r="L70" s="55" t="n"/>
    </row>
    <row r="71" ht="16" customHeight="1">
      <c r="A71" s="55" t="n"/>
      <c r="B71" s="56" t="n"/>
      <c r="C71" s="56" t="n"/>
      <c r="D71" s="56" t="n"/>
      <c r="E71" s="57" t="n"/>
      <c r="F71" s="57" t="n"/>
      <c r="G71" s="58">
        <f>IF(OR(E71="",F71=""),"",(F71-E71)/365.25)</f>
        <v/>
      </c>
      <c r="H71" s="59">
        <f>IF(G71="","",IF(G71&lt;0.25,"Under 3 months",IF(G71&lt;1,"3–12 months",IF(G71&lt;3,"1–3 years","3+ years"))))</f>
        <v/>
      </c>
      <c r="I71" s="55" t="n"/>
      <c r="J71" s="56" t="n"/>
      <c r="K71" s="55" t="n"/>
      <c r="L71" s="55" t="n"/>
    </row>
    <row r="72" ht="16" customHeight="1">
      <c r="A72" s="55" t="n"/>
      <c r="B72" s="56" t="n"/>
      <c r="C72" s="56" t="n"/>
      <c r="D72" s="56" t="n"/>
      <c r="E72" s="57" t="n"/>
      <c r="F72" s="57" t="n"/>
      <c r="G72" s="58">
        <f>IF(OR(E72="",F72=""),"",(F72-E72)/365.25)</f>
        <v/>
      </c>
      <c r="H72" s="59">
        <f>IF(G72="","",IF(G72&lt;0.25,"Under 3 months",IF(G72&lt;1,"3–12 months",IF(G72&lt;3,"1–3 years","3+ years"))))</f>
        <v/>
      </c>
      <c r="I72" s="55" t="n"/>
      <c r="J72" s="56" t="n"/>
      <c r="K72" s="55" t="n"/>
      <c r="L72" s="55" t="n"/>
    </row>
    <row r="73" ht="16" customHeight="1">
      <c r="A73" s="55" t="n"/>
      <c r="B73" s="56" t="n"/>
      <c r="C73" s="56" t="n"/>
      <c r="D73" s="56" t="n"/>
      <c r="E73" s="57" t="n"/>
      <c r="F73" s="57" t="n"/>
      <c r="G73" s="58">
        <f>IF(OR(E73="",F73=""),"",(F73-E73)/365.25)</f>
        <v/>
      </c>
      <c r="H73" s="59">
        <f>IF(G73="","",IF(G73&lt;0.25,"Under 3 months",IF(G73&lt;1,"3–12 months",IF(G73&lt;3,"1–3 years","3+ years"))))</f>
        <v/>
      </c>
      <c r="I73" s="55" t="n"/>
      <c r="J73" s="56" t="n"/>
      <c r="K73" s="55" t="n"/>
      <c r="L73" s="55" t="n"/>
    </row>
    <row r="74" ht="16" customHeight="1">
      <c r="A74" s="55" t="n"/>
      <c r="B74" s="56" t="n"/>
      <c r="C74" s="56" t="n"/>
      <c r="D74" s="56" t="n"/>
      <c r="E74" s="57" t="n"/>
      <c r="F74" s="57" t="n"/>
      <c r="G74" s="58">
        <f>IF(OR(E74="",F74=""),"",(F74-E74)/365.25)</f>
        <v/>
      </c>
      <c r="H74" s="59">
        <f>IF(G74="","",IF(G74&lt;0.25,"Under 3 months",IF(G74&lt;1,"3–12 months",IF(G74&lt;3,"1–3 years","3+ years"))))</f>
        <v/>
      </c>
      <c r="I74" s="55" t="n"/>
      <c r="J74" s="56" t="n"/>
      <c r="K74" s="55" t="n"/>
      <c r="L74" s="55" t="n"/>
    </row>
    <row r="75" ht="16" customHeight="1">
      <c r="A75" s="55" t="n"/>
      <c r="B75" s="56" t="n"/>
      <c r="C75" s="56" t="n"/>
      <c r="D75" s="56" t="n"/>
      <c r="E75" s="57" t="n"/>
      <c r="F75" s="57" t="n"/>
      <c r="G75" s="58">
        <f>IF(OR(E75="",F75=""),"",(F75-E75)/365.25)</f>
        <v/>
      </c>
      <c r="H75" s="59">
        <f>IF(G75="","",IF(G75&lt;0.25,"Under 3 months",IF(G75&lt;1,"3–12 months",IF(G75&lt;3,"1–3 years","3+ years"))))</f>
        <v/>
      </c>
      <c r="I75" s="55" t="n"/>
      <c r="J75" s="56" t="n"/>
      <c r="K75" s="55" t="n"/>
      <c r="L75" s="55" t="n"/>
    </row>
    <row r="76" ht="16" customHeight="1">
      <c r="A76" s="55" t="n"/>
      <c r="B76" s="56" t="n"/>
      <c r="C76" s="56" t="n"/>
      <c r="D76" s="56" t="n"/>
      <c r="E76" s="57" t="n"/>
      <c r="F76" s="57" t="n"/>
      <c r="G76" s="58">
        <f>IF(OR(E76="",F76=""),"",(F76-E76)/365.25)</f>
        <v/>
      </c>
      <c r="H76" s="59">
        <f>IF(G76="","",IF(G76&lt;0.25,"Under 3 months",IF(G76&lt;1,"3–12 months",IF(G76&lt;3,"1–3 years","3+ years"))))</f>
        <v/>
      </c>
      <c r="I76" s="55" t="n"/>
      <c r="J76" s="56" t="n"/>
      <c r="K76" s="55" t="n"/>
      <c r="L76" s="55" t="n"/>
    </row>
    <row r="77" ht="16" customHeight="1">
      <c r="A77" s="55" t="n"/>
      <c r="B77" s="56" t="n"/>
      <c r="C77" s="56" t="n"/>
      <c r="D77" s="56" t="n"/>
      <c r="E77" s="57" t="n"/>
      <c r="F77" s="57" t="n"/>
      <c r="G77" s="58">
        <f>IF(OR(E77="",F77=""),"",(F77-E77)/365.25)</f>
        <v/>
      </c>
      <c r="H77" s="59">
        <f>IF(G77="","",IF(G77&lt;0.25,"Under 3 months",IF(G77&lt;1,"3–12 months",IF(G77&lt;3,"1–3 years","3+ years"))))</f>
        <v/>
      </c>
      <c r="I77" s="55" t="n"/>
      <c r="J77" s="56" t="n"/>
      <c r="K77" s="55" t="n"/>
      <c r="L77" s="55" t="n"/>
    </row>
    <row r="78" ht="16" customHeight="1">
      <c r="A78" s="55" t="n"/>
      <c r="B78" s="56" t="n"/>
      <c r="C78" s="56" t="n"/>
      <c r="D78" s="56" t="n"/>
      <c r="E78" s="57" t="n"/>
      <c r="F78" s="57" t="n"/>
      <c r="G78" s="58">
        <f>IF(OR(E78="",F78=""),"",(F78-E78)/365.25)</f>
        <v/>
      </c>
      <c r="H78" s="59">
        <f>IF(G78="","",IF(G78&lt;0.25,"Under 3 months",IF(G78&lt;1,"3–12 months",IF(G78&lt;3,"1–3 years","3+ years"))))</f>
        <v/>
      </c>
      <c r="I78" s="55" t="n"/>
      <c r="J78" s="56" t="n"/>
      <c r="K78" s="55" t="n"/>
      <c r="L78" s="55" t="n"/>
    </row>
    <row r="79" ht="16" customHeight="1">
      <c r="A79" s="55" t="n"/>
      <c r="B79" s="56" t="n"/>
      <c r="C79" s="56" t="n"/>
      <c r="D79" s="56" t="n"/>
      <c r="E79" s="57" t="n"/>
      <c r="F79" s="57" t="n"/>
      <c r="G79" s="58">
        <f>IF(OR(E79="",F79=""),"",(F79-E79)/365.25)</f>
        <v/>
      </c>
      <c r="H79" s="59">
        <f>IF(G79="","",IF(G79&lt;0.25,"Under 3 months",IF(G79&lt;1,"3–12 months",IF(G79&lt;3,"1–3 years","3+ years"))))</f>
        <v/>
      </c>
      <c r="I79" s="55" t="n"/>
      <c r="J79" s="56" t="n"/>
      <c r="K79" s="55" t="n"/>
      <c r="L79" s="55" t="n"/>
    </row>
    <row r="80" ht="16" customHeight="1">
      <c r="A80" s="55" t="n"/>
      <c r="B80" s="56" t="n"/>
      <c r="C80" s="56" t="n"/>
      <c r="D80" s="56" t="n"/>
      <c r="E80" s="57" t="n"/>
      <c r="F80" s="57" t="n"/>
      <c r="G80" s="58">
        <f>IF(OR(E80="",F80=""),"",(F80-E80)/365.25)</f>
        <v/>
      </c>
      <c r="H80" s="59">
        <f>IF(G80="","",IF(G80&lt;0.25,"Under 3 months",IF(G80&lt;1,"3–12 months",IF(G80&lt;3,"1–3 years","3+ years"))))</f>
        <v/>
      </c>
      <c r="I80" s="55" t="n"/>
      <c r="J80" s="56" t="n"/>
      <c r="K80" s="55" t="n"/>
      <c r="L80" s="55" t="n"/>
    </row>
    <row r="81" ht="16" customHeight="1">
      <c r="A81" s="55" t="n"/>
      <c r="B81" s="56" t="n"/>
      <c r="C81" s="56" t="n"/>
      <c r="D81" s="56" t="n"/>
      <c r="E81" s="57" t="n"/>
      <c r="F81" s="57" t="n"/>
      <c r="G81" s="58">
        <f>IF(OR(E81="",F81=""),"",(F81-E81)/365.25)</f>
        <v/>
      </c>
      <c r="H81" s="59">
        <f>IF(G81="","",IF(G81&lt;0.25,"Under 3 months",IF(G81&lt;1,"3–12 months",IF(G81&lt;3,"1–3 years","3+ years"))))</f>
        <v/>
      </c>
      <c r="I81" s="55" t="n"/>
      <c r="J81" s="56" t="n"/>
      <c r="K81" s="55" t="n"/>
      <c r="L81" s="55" t="n"/>
    </row>
    <row r="82" ht="16" customHeight="1">
      <c r="A82" s="55" t="n"/>
      <c r="B82" s="56" t="n"/>
      <c r="C82" s="56" t="n"/>
      <c r="D82" s="56" t="n"/>
      <c r="E82" s="57" t="n"/>
      <c r="F82" s="57" t="n"/>
      <c r="G82" s="58">
        <f>IF(OR(E82="",F82=""),"",(F82-E82)/365.25)</f>
        <v/>
      </c>
      <c r="H82" s="59">
        <f>IF(G82="","",IF(G82&lt;0.25,"Under 3 months",IF(G82&lt;1,"3–12 months",IF(G82&lt;3,"1–3 years","3+ years"))))</f>
        <v/>
      </c>
      <c r="I82" s="55" t="n"/>
      <c r="J82" s="56" t="n"/>
      <c r="K82" s="55" t="n"/>
      <c r="L82" s="55" t="n"/>
    </row>
    <row r="83" ht="16" customHeight="1">
      <c r="A83" s="55" t="n"/>
      <c r="B83" s="56" t="n"/>
      <c r="C83" s="56" t="n"/>
      <c r="D83" s="56" t="n"/>
      <c r="E83" s="57" t="n"/>
      <c r="F83" s="57" t="n"/>
      <c r="G83" s="58">
        <f>IF(OR(E83="",F83=""),"",(F83-E83)/365.25)</f>
        <v/>
      </c>
      <c r="H83" s="59">
        <f>IF(G83="","",IF(G83&lt;0.25,"Under 3 months",IF(G83&lt;1,"3–12 months",IF(G83&lt;3,"1–3 years","3+ years"))))</f>
        <v/>
      </c>
      <c r="I83" s="55" t="n"/>
      <c r="J83" s="56" t="n"/>
      <c r="K83" s="55" t="n"/>
      <c r="L83" s="55" t="n"/>
    </row>
    <row r="84" ht="16" customHeight="1">
      <c r="A84" s="55" t="n"/>
      <c r="B84" s="56" t="n"/>
      <c r="C84" s="56" t="n"/>
      <c r="D84" s="56" t="n"/>
      <c r="E84" s="57" t="n"/>
      <c r="F84" s="57" t="n"/>
      <c r="G84" s="58">
        <f>IF(OR(E84="",F84=""),"",(F84-E84)/365.25)</f>
        <v/>
      </c>
      <c r="H84" s="59">
        <f>IF(G84="","",IF(G84&lt;0.25,"Under 3 months",IF(G84&lt;1,"3–12 months",IF(G84&lt;3,"1–3 years","3+ years"))))</f>
        <v/>
      </c>
      <c r="I84" s="55" t="n"/>
      <c r="J84" s="56" t="n"/>
      <c r="K84" s="55" t="n"/>
      <c r="L84" s="55" t="n"/>
    </row>
    <row r="85" ht="16" customHeight="1">
      <c r="A85" s="55" t="n"/>
      <c r="B85" s="56" t="n"/>
      <c r="C85" s="56" t="n"/>
      <c r="D85" s="56" t="n"/>
      <c r="E85" s="57" t="n"/>
      <c r="F85" s="57" t="n"/>
      <c r="G85" s="58">
        <f>IF(OR(E85="",F85=""),"",(F85-E85)/365.25)</f>
        <v/>
      </c>
      <c r="H85" s="59">
        <f>IF(G85="","",IF(G85&lt;0.25,"Under 3 months",IF(G85&lt;1,"3–12 months",IF(G85&lt;3,"1–3 years","3+ years"))))</f>
        <v/>
      </c>
      <c r="I85" s="55" t="n"/>
      <c r="J85" s="56" t="n"/>
      <c r="K85" s="55" t="n"/>
      <c r="L85" s="55" t="n"/>
    </row>
    <row r="86" ht="16" customHeight="1">
      <c r="A86" s="55" t="n"/>
      <c r="B86" s="56" t="n"/>
      <c r="C86" s="56" t="n"/>
      <c r="D86" s="56" t="n"/>
      <c r="E86" s="57" t="n"/>
      <c r="F86" s="57" t="n"/>
      <c r="G86" s="58">
        <f>IF(OR(E86="",F86=""),"",(F86-E86)/365.25)</f>
        <v/>
      </c>
      <c r="H86" s="59">
        <f>IF(G86="","",IF(G86&lt;0.25,"Under 3 months",IF(G86&lt;1,"3–12 months",IF(G86&lt;3,"1–3 years","3+ years"))))</f>
        <v/>
      </c>
      <c r="I86" s="55" t="n"/>
      <c r="J86" s="56" t="n"/>
      <c r="K86" s="55" t="n"/>
      <c r="L86" s="55" t="n"/>
    </row>
    <row r="87" ht="16" customHeight="1">
      <c r="A87" s="55" t="n"/>
      <c r="B87" s="56" t="n"/>
      <c r="C87" s="56" t="n"/>
      <c r="D87" s="56" t="n"/>
      <c r="E87" s="57" t="n"/>
      <c r="F87" s="57" t="n"/>
      <c r="G87" s="58">
        <f>IF(OR(E87="",F87=""),"",(F87-E87)/365.25)</f>
        <v/>
      </c>
      <c r="H87" s="59">
        <f>IF(G87="","",IF(G87&lt;0.25,"Under 3 months",IF(G87&lt;1,"3–12 months",IF(G87&lt;3,"1–3 years","3+ years"))))</f>
        <v/>
      </c>
      <c r="I87" s="55" t="n"/>
      <c r="J87" s="56" t="n"/>
      <c r="K87" s="55" t="n"/>
      <c r="L87" s="55" t="n"/>
    </row>
    <row r="88" ht="16" customHeight="1">
      <c r="A88" s="55" t="n"/>
      <c r="B88" s="56" t="n"/>
      <c r="C88" s="56" t="n"/>
      <c r="D88" s="56" t="n"/>
      <c r="E88" s="57" t="n"/>
      <c r="F88" s="57" t="n"/>
      <c r="G88" s="58">
        <f>IF(OR(E88="",F88=""),"",(F88-E88)/365.25)</f>
        <v/>
      </c>
      <c r="H88" s="59">
        <f>IF(G88="","",IF(G88&lt;0.25,"Under 3 months",IF(G88&lt;1,"3–12 months",IF(G88&lt;3,"1–3 years","3+ years"))))</f>
        <v/>
      </c>
      <c r="I88" s="55" t="n"/>
      <c r="J88" s="56" t="n"/>
      <c r="K88" s="55" t="n"/>
      <c r="L88" s="55" t="n"/>
    </row>
    <row r="89" ht="16" customHeight="1">
      <c r="A89" s="55" t="n"/>
      <c r="B89" s="56" t="n"/>
      <c r="C89" s="56" t="n"/>
      <c r="D89" s="56" t="n"/>
      <c r="E89" s="57" t="n"/>
      <c r="F89" s="57" t="n"/>
      <c r="G89" s="58">
        <f>IF(OR(E89="",F89=""),"",(F89-E89)/365.25)</f>
        <v/>
      </c>
      <c r="H89" s="59">
        <f>IF(G89="","",IF(G89&lt;0.25,"Under 3 months",IF(G89&lt;1,"3–12 months",IF(G89&lt;3,"1–3 years","3+ years"))))</f>
        <v/>
      </c>
      <c r="I89" s="55" t="n"/>
      <c r="J89" s="56" t="n"/>
      <c r="K89" s="55" t="n"/>
      <c r="L89" s="55" t="n"/>
    </row>
    <row r="90" ht="16" customHeight="1">
      <c r="A90" s="55" t="n"/>
      <c r="B90" s="56" t="n"/>
      <c r="C90" s="56" t="n"/>
      <c r="D90" s="56" t="n"/>
      <c r="E90" s="57" t="n"/>
      <c r="F90" s="57" t="n"/>
      <c r="G90" s="58">
        <f>IF(OR(E90="",F90=""),"",(F90-E90)/365.25)</f>
        <v/>
      </c>
      <c r="H90" s="59">
        <f>IF(G90="","",IF(G90&lt;0.25,"Under 3 months",IF(G90&lt;1,"3–12 months",IF(G90&lt;3,"1–3 years","3+ years"))))</f>
        <v/>
      </c>
      <c r="I90" s="55" t="n"/>
      <c r="J90" s="56" t="n"/>
      <c r="K90" s="55" t="n"/>
      <c r="L90" s="55" t="n"/>
    </row>
    <row r="91" ht="16" customHeight="1">
      <c r="A91" s="55" t="n"/>
      <c r="B91" s="56" t="n"/>
      <c r="C91" s="56" t="n"/>
      <c r="D91" s="56" t="n"/>
      <c r="E91" s="57" t="n"/>
      <c r="F91" s="57" t="n"/>
      <c r="G91" s="58">
        <f>IF(OR(E91="",F91=""),"",(F91-E91)/365.25)</f>
        <v/>
      </c>
      <c r="H91" s="59">
        <f>IF(G91="","",IF(G91&lt;0.25,"Under 3 months",IF(G91&lt;1,"3–12 months",IF(G91&lt;3,"1–3 years","3+ years"))))</f>
        <v/>
      </c>
      <c r="I91" s="55" t="n"/>
      <c r="J91" s="56" t="n"/>
      <c r="K91" s="55" t="n"/>
      <c r="L91" s="55" t="n"/>
    </row>
    <row r="92" ht="16" customHeight="1">
      <c r="A92" s="55" t="n"/>
      <c r="B92" s="56" t="n"/>
      <c r="C92" s="56" t="n"/>
      <c r="D92" s="56" t="n"/>
      <c r="E92" s="57" t="n"/>
      <c r="F92" s="57" t="n"/>
      <c r="G92" s="58">
        <f>IF(OR(E92="",F92=""),"",(F92-E92)/365.25)</f>
        <v/>
      </c>
      <c r="H92" s="59">
        <f>IF(G92="","",IF(G92&lt;0.25,"Under 3 months",IF(G92&lt;1,"3–12 months",IF(G92&lt;3,"1–3 years","3+ years"))))</f>
        <v/>
      </c>
      <c r="I92" s="55" t="n"/>
      <c r="J92" s="56" t="n"/>
      <c r="K92" s="55" t="n"/>
      <c r="L92" s="55" t="n"/>
    </row>
    <row r="93" ht="16" customHeight="1">
      <c r="A93" s="55" t="n"/>
      <c r="B93" s="56" t="n"/>
      <c r="C93" s="56" t="n"/>
      <c r="D93" s="56" t="n"/>
      <c r="E93" s="57" t="n"/>
      <c r="F93" s="57" t="n"/>
      <c r="G93" s="58">
        <f>IF(OR(E93="",F93=""),"",(F93-E93)/365.25)</f>
        <v/>
      </c>
      <c r="H93" s="59">
        <f>IF(G93="","",IF(G93&lt;0.25,"Under 3 months",IF(G93&lt;1,"3–12 months",IF(G93&lt;3,"1–3 years","3+ years"))))</f>
        <v/>
      </c>
      <c r="I93" s="55" t="n"/>
      <c r="J93" s="56" t="n"/>
      <c r="K93" s="55" t="n"/>
      <c r="L93" s="55" t="n"/>
    </row>
    <row r="94" ht="16" customHeight="1">
      <c r="A94" s="55" t="n"/>
      <c r="B94" s="56" t="n"/>
      <c r="C94" s="56" t="n"/>
      <c r="D94" s="56" t="n"/>
      <c r="E94" s="57" t="n"/>
      <c r="F94" s="57" t="n"/>
      <c r="G94" s="58">
        <f>IF(OR(E94="",F94=""),"",(F94-E94)/365.25)</f>
        <v/>
      </c>
      <c r="H94" s="59">
        <f>IF(G94="","",IF(G94&lt;0.25,"Under 3 months",IF(G94&lt;1,"3–12 months",IF(G94&lt;3,"1–3 years","3+ years"))))</f>
        <v/>
      </c>
      <c r="I94" s="55" t="n"/>
      <c r="J94" s="56" t="n"/>
      <c r="K94" s="55" t="n"/>
      <c r="L94" s="55" t="n"/>
    </row>
    <row r="95" ht="16" customHeight="1">
      <c r="A95" s="55" t="n"/>
      <c r="B95" s="56" t="n"/>
      <c r="C95" s="56" t="n"/>
      <c r="D95" s="56" t="n"/>
      <c r="E95" s="57" t="n"/>
      <c r="F95" s="57" t="n"/>
      <c r="G95" s="58">
        <f>IF(OR(E95="",F95=""),"",(F95-E95)/365.25)</f>
        <v/>
      </c>
      <c r="H95" s="59">
        <f>IF(G95="","",IF(G95&lt;0.25,"Under 3 months",IF(G95&lt;1,"3–12 months",IF(G95&lt;3,"1–3 years","3+ years"))))</f>
        <v/>
      </c>
      <c r="I95" s="55" t="n"/>
      <c r="J95" s="56" t="n"/>
      <c r="K95" s="55" t="n"/>
      <c r="L95" s="55" t="n"/>
    </row>
    <row r="96" ht="16" customHeight="1">
      <c r="A96" s="55" t="n"/>
      <c r="B96" s="56" t="n"/>
      <c r="C96" s="56" t="n"/>
      <c r="D96" s="56" t="n"/>
      <c r="E96" s="57" t="n"/>
      <c r="F96" s="57" t="n"/>
      <c r="G96" s="58">
        <f>IF(OR(E96="",F96=""),"",(F96-E96)/365.25)</f>
        <v/>
      </c>
      <c r="H96" s="59">
        <f>IF(G96="","",IF(G96&lt;0.25,"Under 3 months",IF(G96&lt;1,"3–12 months",IF(G96&lt;3,"1–3 years","3+ years"))))</f>
        <v/>
      </c>
      <c r="I96" s="55" t="n"/>
      <c r="J96" s="56" t="n"/>
      <c r="K96" s="55" t="n"/>
      <c r="L96" s="55" t="n"/>
    </row>
    <row r="97" ht="16" customHeight="1">
      <c r="A97" s="55" t="n"/>
      <c r="B97" s="56" t="n"/>
      <c r="C97" s="56" t="n"/>
      <c r="D97" s="56" t="n"/>
      <c r="E97" s="57" t="n"/>
      <c r="F97" s="57" t="n"/>
      <c r="G97" s="58">
        <f>IF(OR(E97="",F97=""),"",(F97-E97)/365.25)</f>
        <v/>
      </c>
      <c r="H97" s="59">
        <f>IF(G97="","",IF(G97&lt;0.25,"Under 3 months",IF(G97&lt;1,"3–12 months",IF(G97&lt;3,"1–3 years","3+ years"))))</f>
        <v/>
      </c>
      <c r="I97" s="55" t="n"/>
      <c r="J97" s="56" t="n"/>
      <c r="K97" s="55" t="n"/>
      <c r="L97" s="55" t="n"/>
    </row>
    <row r="98" ht="16" customHeight="1">
      <c r="A98" s="55" t="n"/>
      <c r="B98" s="56" t="n"/>
      <c r="C98" s="56" t="n"/>
      <c r="D98" s="56" t="n"/>
      <c r="E98" s="57" t="n"/>
      <c r="F98" s="57" t="n"/>
      <c r="G98" s="58">
        <f>IF(OR(E98="",F98=""),"",(F98-E98)/365.25)</f>
        <v/>
      </c>
      <c r="H98" s="59">
        <f>IF(G98="","",IF(G98&lt;0.25,"Under 3 months",IF(G98&lt;1,"3–12 months",IF(G98&lt;3,"1–3 years","3+ years"))))</f>
        <v/>
      </c>
      <c r="I98" s="55" t="n"/>
      <c r="J98" s="56" t="n"/>
      <c r="K98" s="55" t="n"/>
      <c r="L98" s="55" t="n"/>
    </row>
    <row r="99" ht="16" customHeight="1">
      <c r="A99" s="55" t="n"/>
      <c r="B99" s="56" t="n"/>
      <c r="C99" s="56" t="n"/>
      <c r="D99" s="56" t="n"/>
      <c r="E99" s="57" t="n"/>
      <c r="F99" s="57" t="n"/>
      <c r="G99" s="58">
        <f>IF(OR(E99="",F99=""),"",(F99-E99)/365.25)</f>
        <v/>
      </c>
      <c r="H99" s="59">
        <f>IF(G99="","",IF(G99&lt;0.25,"Under 3 months",IF(G99&lt;1,"3–12 months",IF(G99&lt;3,"1–3 years","3+ years"))))</f>
        <v/>
      </c>
      <c r="I99" s="55" t="n"/>
      <c r="J99" s="56" t="n"/>
      <c r="K99" s="55" t="n"/>
      <c r="L99" s="55" t="n"/>
    </row>
    <row r="100" ht="16" customHeight="1">
      <c r="A100" s="55" t="n"/>
      <c r="B100" s="56" t="n"/>
      <c r="C100" s="56" t="n"/>
      <c r="D100" s="56" t="n"/>
      <c r="E100" s="57" t="n"/>
      <c r="F100" s="57" t="n"/>
      <c r="G100" s="58">
        <f>IF(OR(E100="",F100=""),"",(F100-E100)/365.25)</f>
        <v/>
      </c>
      <c r="H100" s="59">
        <f>IF(G100="","",IF(G100&lt;0.25,"Under 3 months",IF(G100&lt;1,"3–12 months",IF(G100&lt;3,"1–3 years","3+ years"))))</f>
        <v/>
      </c>
      <c r="I100" s="55" t="n"/>
      <c r="J100" s="56" t="n"/>
      <c r="K100" s="55" t="n"/>
      <c r="L100" s="55" t="n"/>
    </row>
    <row r="101" ht="16" customHeight="1">
      <c r="A101" s="55" t="n"/>
      <c r="B101" s="56" t="n"/>
      <c r="C101" s="56" t="n"/>
      <c r="D101" s="56" t="n"/>
      <c r="E101" s="57" t="n"/>
      <c r="F101" s="57" t="n"/>
      <c r="G101" s="58">
        <f>IF(OR(E101="",F101=""),"",(F101-E101)/365.25)</f>
        <v/>
      </c>
      <c r="H101" s="59">
        <f>IF(G101="","",IF(G101&lt;0.25,"Under 3 months",IF(G101&lt;1,"3–12 months",IF(G101&lt;3,"1–3 years","3+ years"))))</f>
        <v/>
      </c>
      <c r="I101" s="55" t="n"/>
      <c r="J101" s="56" t="n"/>
      <c r="K101" s="55" t="n"/>
      <c r="L101" s="55" t="n"/>
    </row>
    <row r="102" ht="16" customHeight="1">
      <c r="A102" s="55" t="n"/>
      <c r="B102" s="56" t="n"/>
      <c r="C102" s="56" t="n"/>
      <c r="D102" s="56" t="n"/>
      <c r="E102" s="57" t="n"/>
      <c r="F102" s="57" t="n"/>
      <c r="G102" s="58">
        <f>IF(OR(E102="",F102=""),"",(F102-E102)/365.25)</f>
        <v/>
      </c>
      <c r="H102" s="59">
        <f>IF(G102="","",IF(G102&lt;0.25,"Under 3 months",IF(G102&lt;1,"3–12 months",IF(G102&lt;3,"1–3 years","3+ years"))))</f>
        <v/>
      </c>
      <c r="I102" s="55" t="n"/>
      <c r="J102" s="56" t="n"/>
      <c r="K102" s="55" t="n"/>
      <c r="L102" s="55" t="n"/>
    </row>
    <row r="103" ht="16" customHeight="1">
      <c r="A103" s="55" t="n"/>
      <c r="B103" s="56" t="n"/>
      <c r="C103" s="56" t="n"/>
      <c r="D103" s="56" t="n"/>
      <c r="E103" s="57" t="n"/>
      <c r="F103" s="57" t="n"/>
      <c r="G103" s="58">
        <f>IF(OR(E103="",F103=""),"",(F103-E103)/365.25)</f>
        <v/>
      </c>
      <c r="H103" s="59">
        <f>IF(G103="","",IF(G103&lt;0.25,"Under 3 months",IF(G103&lt;1,"3–12 months",IF(G103&lt;3,"1–3 years","3+ years"))))</f>
        <v/>
      </c>
      <c r="I103" s="55" t="n"/>
      <c r="J103" s="56" t="n"/>
      <c r="K103" s="55" t="n"/>
      <c r="L103" s="55" t="n"/>
    </row>
    <row r="104" ht="16" customHeight="1">
      <c r="A104" s="55" t="n"/>
      <c r="B104" s="56" t="n"/>
      <c r="C104" s="56" t="n"/>
      <c r="D104" s="56" t="n"/>
      <c r="E104" s="57" t="n"/>
      <c r="F104" s="57" t="n"/>
      <c r="G104" s="58">
        <f>IF(OR(E104="",F104=""),"",(F104-E104)/365.25)</f>
        <v/>
      </c>
      <c r="H104" s="59">
        <f>IF(G104="","",IF(G104&lt;0.25,"Under 3 months",IF(G104&lt;1,"3–12 months",IF(G104&lt;3,"1–3 years","3+ years"))))</f>
        <v/>
      </c>
      <c r="I104" s="55" t="n"/>
      <c r="J104" s="56" t="n"/>
      <c r="K104" s="55" t="n"/>
      <c r="L104" s="55" t="n"/>
    </row>
    <row r="105" ht="16" customHeight="1">
      <c r="A105" s="55" t="n"/>
      <c r="B105" s="56" t="n"/>
      <c r="C105" s="56" t="n"/>
      <c r="D105" s="56" t="n"/>
      <c r="E105" s="57" t="n"/>
      <c r="F105" s="57" t="n"/>
      <c r="G105" s="58">
        <f>IF(OR(E105="",F105=""),"",(F105-E105)/365.25)</f>
        <v/>
      </c>
      <c r="H105" s="59">
        <f>IF(G105="","",IF(G105&lt;0.25,"Under 3 months",IF(G105&lt;1,"3–12 months",IF(G105&lt;3,"1–3 years","3+ years"))))</f>
        <v/>
      </c>
      <c r="I105" s="55" t="n"/>
      <c r="J105" s="56" t="n"/>
      <c r="K105" s="55" t="n"/>
      <c r="L105" s="55" t="n"/>
    </row>
    <row r="106" ht="16" customHeight="1">
      <c r="A106" s="55" t="n"/>
      <c r="B106" s="56" t="n"/>
      <c r="C106" s="56" t="n"/>
      <c r="D106" s="56" t="n"/>
      <c r="E106" s="57" t="n"/>
      <c r="F106" s="57" t="n"/>
      <c r="G106" s="58">
        <f>IF(OR(E106="",F106=""),"",(F106-E106)/365.25)</f>
        <v/>
      </c>
      <c r="H106" s="59">
        <f>IF(G106="","",IF(G106&lt;0.25,"Under 3 months",IF(G106&lt;1,"3–12 months",IF(G106&lt;3,"1–3 years","3+ years"))))</f>
        <v/>
      </c>
      <c r="I106" s="55" t="n"/>
      <c r="J106" s="56" t="n"/>
      <c r="K106" s="55" t="n"/>
      <c r="L106" s="55" t="n"/>
    </row>
    <row r="107" ht="16" customHeight="1">
      <c r="A107" s="55" t="n"/>
      <c r="B107" s="56" t="n"/>
      <c r="C107" s="56" t="n"/>
      <c r="D107" s="56" t="n"/>
      <c r="E107" s="57" t="n"/>
      <c r="F107" s="57" t="n"/>
      <c r="G107" s="58">
        <f>IF(OR(E107="",F107=""),"",(F107-E107)/365.25)</f>
        <v/>
      </c>
      <c r="H107" s="59">
        <f>IF(G107="","",IF(G107&lt;0.25,"Under 3 months",IF(G107&lt;1,"3–12 months",IF(G107&lt;3,"1–3 years","3+ years"))))</f>
        <v/>
      </c>
      <c r="I107" s="55" t="n"/>
      <c r="J107" s="56" t="n"/>
      <c r="K107" s="55" t="n"/>
      <c r="L107" s="55" t="n"/>
    </row>
    <row r="108" ht="16" customHeight="1">
      <c r="A108" s="55" t="n"/>
      <c r="B108" s="56" t="n"/>
      <c r="C108" s="56" t="n"/>
      <c r="D108" s="56" t="n"/>
      <c r="E108" s="57" t="n"/>
      <c r="F108" s="57" t="n"/>
      <c r="G108" s="58">
        <f>IF(OR(E108="",F108=""),"",(F108-E108)/365.25)</f>
        <v/>
      </c>
      <c r="H108" s="59">
        <f>IF(G108="","",IF(G108&lt;0.25,"Under 3 months",IF(G108&lt;1,"3–12 months",IF(G108&lt;3,"1–3 years","3+ years"))))</f>
        <v/>
      </c>
      <c r="I108" s="55" t="n"/>
      <c r="J108" s="56" t="n"/>
      <c r="K108" s="55" t="n"/>
      <c r="L108" s="55" t="n"/>
    </row>
    <row r="109" ht="16" customHeight="1">
      <c r="A109" s="55" t="n"/>
      <c r="B109" s="56" t="n"/>
      <c r="C109" s="56" t="n"/>
      <c r="D109" s="56" t="n"/>
      <c r="E109" s="57" t="n"/>
      <c r="F109" s="57" t="n"/>
      <c r="G109" s="58">
        <f>IF(OR(E109="",F109=""),"",(F109-E109)/365.25)</f>
        <v/>
      </c>
      <c r="H109" s="59">
        <f>IF(G109="","",IF(G109&lt;0.25,"Under 3 months",IF(G109&lt;1,"3–12 months",IF(G109&lt;3,"1–3 years","3+ years"))))</f>
        <v/>
      </c>
      <c r="I109" s="55" t="n"/>
      <c r="J109" s="56" t="n"/>
      <c r="K109" s="55" t="n"/>
      <c r="L109" s="55" t="n"/>
    </row>
    <row r="110" ht="16" customHeight="1">
      <c r="A110" s="55" t="n"/>
      <c r="B110" s="56" t="n"/>
      <c r="C110" s="56" t="n"/>
      <c r="D110" s="56" t="n"/>
      <c r="E110" s="57" t="n"/>
      <c r="F110" s="57" t="n"/>
      <c r="G110" s="58">
        <f>IF(OR(E110="",F110=""),"",(F110-E110)/365.25)</f>
        <v/>
      </c>
      <c r="H110" s="59">
        <f>IF(G110="","",IF(G110&lt;0.25,"Under 3 months",IF(G110&lt;1,"3–12 months",IF(G110&lt;3,"1–3 years","3+ years"))))</f>
        <v/>
      </c>
      <c r="I110" s="55" t="n"/>
      <c r="J110" s="56" t="n"/>
      <c r="K110" s="55" t="n"/>
      <c r="L110" s="55" t="n"/>
    </row>
    <row r="111" ht="16" customHeight="1">
      <c r="A111" s="55" t="n"/>
      <c r="B111" s="56" t="n"/>
      <c r="C111" s="56" t="n"/>
      <c r="D111" s="56" t="n"/>
      <c r="E111" s="57" t="n"/>
      <c r="F111" s="57" t="n"/>
      <c r="G111" s="58">
        <f>IF(OR(E111="",F111=""),"",(F111-E111)/365.25)</f>
        <v/>
      </c>
      <c r="H111" s="59">
        <f>IF(G111="","",IF(G111&lt;0.25,"Under 3 months",IF(G111&lt;1,"3–12 months",IF(G111&lt;3,"1–3 years","3+ years"))))</f>
        <v/>
      </c>
      <c r="I111" s="55" t="n"/>
      <c r="J111" s="56" t="n"/>
      <c r="K111" s="55" t="n"/>
      <c r="L111" s="55" t="n"/>
    </row>
    <row r="112" ht="16" customHeight="1">
      <c r="A112" s="55" t="n"/>
      <c r="B112" s="56" t="n"/>
      <c r="C112" s="56" t="n"/>
      <c r="D112" s="56" t="n"/>
      <c r="E112" s="57" t="n"/>
      <c r="F112" s="57" t="n"/>
      <c r="G112" s="58">
        <f>IF(OR(E112="",F112=""),"",(F112-E112)/365.25)</f>
        <v/>
      </c>
      <c r="H112" s="59">
        <f>IF(G112="","",IF(G112&lt;0.25,"Under 3 months",IF(G112&lt;1,"3–12 months",IF(G112&lt;3,"1–3 years","3+ years"))))</f>
        <v/>
      </c>
      <c r="I112" s="55" t="n"/>
      <c r="J112" s="56" t="n"/>
      <c r="K112" s="55" t="n"/>
      <c r="L112" s="55" t="n"/>
    </row>
    <row r="113" ht="16" customHeight="1">
      <c r="A113" s="55" t="n"/>
      <c r="B113" s="56" t="n"/>
      <c r="C113" s="56" t="n"/>
      <c r="D113" s="56" t="n"/>
      <c r="E113" s="57" t="n"/>
      <c r="F113" s="57" t="n"/>
      <c r="G113" s="58">
        <f>IF(OR(E113="",F113=""),"",(F113-E113)/365.25)</f>
        <v/>
      </c>
      <c r="H113" s="59">
        <f>IF(G113="","",IF(G113&lt;0.25,"Under 3 months",IF(G113&lt;1,"3–12 months",IF(G113&lt;3,"1–3 years","3+ years"))))</f>
        <v/>
      </c>
      <c r="I113" s="55" t="n"/>
      <c r="J113" s="56" t="n"/>
      <c r="K113" s="55" t="n"/>
      <c r="L113" s="55" t="n"/>
    </row>
    <row r="114" ht="16" customHeight="1">
      <c r="A114" s="55" t="n"/>
      <c r="B114" s="56" t="n"/>
      <c r="C114" s="56" t="n"/>
      <c r="D114" s="56" t="n"/>
      <c r="E114" s="57" t="n"/>
      <c r="F114" s="57" t="n"/>
      <c r="G114" s="58">
        <f>IF(OR(E114="",F114=""),"",(F114-E114)/365.25)</f>
        <v/>
      </c>
      <c r="H114" s="59">
        <f>IF(G114="","",IF(G114&lt;0.25,"Under 3 months",IF(G114&lt;1,"3–12 months",IF(G114&lt;3,"1–3 years","3+ years"))))</f>
        <v/>
      </c>
      <c r="I114" s="55" t="n"/>
      <c r="J114" s="56" t="n"/>
      <c r="K114" s="55" t="n"/>
      <c r="L114" s="55" t="n"/>
    </row>
    <row r="115" ht="16" customHeight="1">
      <c r="A115" s="55" t="n"/>
      <c r="B115" s="56" t="n"/>
      <c r="C115" s="56" t="n"/>
      <c r="D115" s="56" t="n"/>
      <c r="E115" s="57" t="n"/>
      <c r="F115" s="57" t="n"/>
      <c r="G115" s="58">
        <f>IF(OR(E115="",F115=""),"",(F115-E115)/365.25)</f>
        <v/>
      </c>
      <c r="H115" s="59">
        <f>IF(G115="","",IF(G115&lt;0.25,"Under 3 months",IF(G115&lt;1,"3–12 months",IF(G115&lt;3,"1–3 years","3+ years"))))</f>
        <v/>
      </c>
      <c r="I115" s="55" t="n"/>
      <c r="J115" s="56" t="n"/>
      <c r="K115" s="55" t="n"/>
      <c r="L115" s="55" t="n"/>
    </row>
    <row r="116" ht="16" customHeight="1">
      <c r="A116" s="55" t="n"/>
      <c r="B116" s="56" t="n"/>
      <c r="C116" s="56" t="n"/>
      <c r="D116" s="56" t="n"/>
      <c r="E116" s="57" t="n"/>
      <c r="F116" s="57" t="n"/>
      <c r="G116" s="58">
        <f>IF(OR(E116="",F116=""),"",(F116-E116)/365.25)</f>
        <v/>
      </c>
      <c r="H116" s="59">
        <f>IF(G116="","",IF(G116&lt;0.25,"Under 3 months",IF(G116&lt;1,"3–12 months",IF(G116&lt;3,"1–3 years","3+ years"))))</f>
        <v/>
      </c>
      <c r="I116" s="55" t="n"/>
      <c r="J116" s="56" t="n"/>
      <c r="K116" s="55" t="n"/>
      <c r="L116" s="55" t="n"/>
    </row>
    <row r="117" ht="16" customHeight="1">
      <c r="A117" s="55" t="n"/>
      <c r="B117" s="56" t="n"/>
      <c r="C117" s="56" t="n"/>
      <c r="D117" s="56" t="n"/>
      <c r="E117" s="57" t="n"/>
      <c r="F117" s="57" t="n"/>
      <c r="G117" s="58">
        <f>IF(OR(E117="",F117=""),"",(F117-E117)/365.25)</f>
        <v/>
      </c>
      <c r="H117" s="59">
        <f>IF(G117="","",IF(G117&lt;0.25,"Under 3 months",IF(G117&lt;1,"3–12 months",IF(G117&lt;3,"1–3 years","3+ years"))))</f>
        <v/>
      </c>
      <c r="I117" s="55" t="n"/>
      <c r="J117" s="56" t="n"/>
      <c r="K117" s="55" t="n"/>
      <c r="L117" s="55" t="n"/>
    </row>
    <row r="118" ht="16" customHeight="1">
      <c r="A118" s="55" t="n"/>
      <c r="B118" s="56" t="n"/>
      <c r="C118" s="56" t="n"/>
      <c r="D118" s="56" t="n"/>
      <c r="E118" s="57" t="n"/>
      <c r="F118" s="57" t="n"/>
      <c r="G118" s="58">
        <f>IF(OR(E118="",F118=""),"",(F118-E118)/365.25)</f>
        <v/>
      </c>
      <c r="H118" s="59">
        <f>IF(G118="","",IF(G118&lt;0.25,"Under 3 months",IF(G118&lt;1,"3–12 months",IF(G118&lt;3,"1–3 years","3+ years"))))</f>
        <v/>
      </c>
      <c r="I118" s="55" t="n"/>
      <c r="J118" s="56" t="n"/>
      <c r="K118" s="55" t="n"/>
      <c r="L118" s="55" t="n"/>
    </row>
    <row r="119" ht="16" customHeight="1">
      <c r="A119" s="55" t="n"/>
      <c r="B119" s="56" t="n"/>
      <c r="C119" s="56" t="n"/>
      <c r="D119" s="56" t="n"/>
      <c r="E119" s="57" t="n"/>
      <c r="F119" s="57" t="n"/>
      <c r="G119" s="58">
        <f>IF(OR(E119="",F119=""),"",(F119-E119)/365.25)</f>
        <v/>
      </c>
      <c r="H119" s="59">
        <f>IF(G119="","",IF(G119&lt;0.25,"Under 3 months",IF(G119&lt;1,"3–12 months",IF(G119&lt;3,"1–3 years","3+ years"))))</f>
        <v/>
      </c>
      <c r="I119" s="55" t="n"/>
      <c r="J119" s="56" t="n"/>
      <c r="K119" s="55" t="n"/>
      <c r="L119" s="55" t="n"/>
    </row>
    <row r="120" ht="16" customHeight="1">
      <c r="A120" s="55" t="n"/>
      <c r="B120" s="56" t="n"/>
      <c r="C120" s="56" t="n"/>
      <c r="D120" s="56" t="n"/>
      <c r="E120" s="57" t="n"/>
      <c r="F120" s="57" t="n"/>
      <c r="G120" s="58">
        <f>IF(OR(E120="",F120=""),"",(F120-E120)/365.25)</f>
        <v/>
      </c>
      <c r="H120" s="59">
        <f>IF(G120="","",IF(G120&lt;0.25,"Under 3 months",IF(G120&lt;1,"3–12 months",IF(G120&lt;3,"1–3 years","3+ years"))))</f>
        <v/>
      </c>
      <c r="I120" s="55" t="n"/>
      <c r="J120" s="56" t="n"/>
      <c r="K120" s="55" t="n"/>
      <c r="L120" s="55" t="n"/>
    </row>
    <row r="121" ht="16" customHeight="1">
      <c r="A121" s="55" t="n"/>
      <c r="B121" s="56" t="n"/>
      <c r="C121" s="56" t="n"/>
      <c r="D121" s="56" t="n"/>
      <c r="E121" s="57" t="n"/>
      <c r="F121" s="57" t="n"/>
      <c r="G121" s="58">
        <f>IF(OR(E121="",F121=""),"",(F121-E121)/365.25)</f>
        <v/>
      </c>
      <c r="H121" s="59">
        <f>IF(G121="","",IF(G121&lt;0.25,"Under 3 months",IF(G121&lt;1,"3–12 months",IF(G121&lt;3,"1–3 years","3+ years"))))</f>
        <v/>
      </c>
      <c r="I121" s="55" t="n"/>
      <c r="J121" s="56" t="n"/>
      <c r="K121" s="55" t="n"/>
      <c r="L121" s="55" t="n"/>
    </row>
    <row r="122" ht="16" customHeight="1">
      <c r="A122" s="55" t="n"/>
      <c r="B122" s="56" t="n"/>
      <c r="C122" s="56" t="n"/>
      <c r="D122" s="56" t="n"/>
      <c r="E122" s="57" t="n"/>
      <c r="F122" s="57" t="n"/>
      <c r="G122" s="58">
        <f>IF(OR(E122="",F122=""),"",(F122-E122)/365.25)</f>
        <v/>
      </c>
      <c r="H122" s="59">
        <f>IF(G122="","",IF(G122&lt;0.25,"Under 3 months",IF(G122&lt;1,"3–12 months",IF(G122&lt;3,"1–3 years","3+ years"))))</f>
        <v/>
      </c>
      <c r="I122" s="55" t="n"/>
      <c r="J122" s="56" t="n"/>
      <c r="K122" s="55" t="n"/>
      <c r="L122" s="55" t="n"/>
    </row>
    <row r="123" ht="16" customHeight="1">
      <c r="A123" s="55" t="n"/>
      <c r="B123" s="56" t="n"/>
      <c r="C123" s="56" t="n"/>
      <c r="D123" s="56" t="n"/>
      <c r="E123" s="57" t="n"/>
      <c r="F123" s="57" t="n"/>
      <c r="G123" s="58">
        <f>IF(OR(E123="",F123=""),"",(F123-E123)/365.25)</f>
        <v/>
      </c>
      <c r="H123" s="59">
        <f>IF(G123="","",IF(G123&lt;0.25,"Under 3 months",IF(G123&lt;1,"3–12 months",IF(G123&lt;3,"1–3 years","3+ years"))))</f>
        <v/>
      </c>
      <c r="I123" s="55" t="n"/>
      <c r="J123" s="56" t="n"/>
      <c r="K123" s="55" t="n"/>
      <c r="L123" s="55" t="n"/>
    </row>
    <row r="124" ht="16" customHeight="1">
      <c r="A124" s="55" t="n"/>
      <c r="B124" s="56" t="n"/>
      <c r="C124" s="56" t="n"/>
      <c r="D124" s="56" t="n"/>
      <c r="E124" s="57" t="n"/>
      <c r="F124" s="57" t="n"/>
      <c r="G124" s="58">
        <f>IF(OR(E124="",F124=""),"",(F124-E124)/365.25)</f>
        <v/>
      </c>
      <c r="H124" s="59">
        <f>IF(G124="","",IF(G124&lt;0.25,"Under 3 months",IF(G124&lt;1,"3–12 months",IF(G124&lt;3,"1–3 years","3+ years"))))</f>
        <v/>
      </c>
      <c r="I124" s="55" t="n"/>
      <c r="J124" s="56" t="n"/>
      <c r="K124" s="55" t="n"/>
      <c r="L124" s="55" t="n"/>
    </row>
    <row r="125" ht="16" customHeight="1">
      <c r="A125" s="55" t="n"/>
      <c r="B125" s="56" t="n"/>
      <c r="C125" s="56" t="n"/>
      <c r="D125" s="56" t="n"/>
      <c r="E125" s="57" t="n"/>
      <c r="F125" s="57" t="n"/>
      <c r="G125" s="58">
        <f>IF(OR(E125="",F125=""),"",(F125-E125)/365.25)</f>
        <v/>
      </c>
      <c r="H125" s="59">
        <f>IF(G125="","",IF(G125&lt;0.25,"Under 3 months",IF(G125&lt;1,"3–12 months",IF(G125&lt;3,"1–3 years","3+ years"))))</f>
        <v/>
      </c>
      <c r="I125" s="55" t="n"/>
      <c r="J125" s="56" t="n"/>
      <c r="K125" s="55" t="n"/>
      <c r="L125" s="55" t="n"/>
    </row>
    <row r="126" ht="16" customHeight="1">
      <c r="A126" s="55" t="n"/>
      <c r="B126" s="56" t="n"/>
      <c r="C126" s="56" t="n"/>
      <c r="D126" s="56" t="n"/>
      <c r="E126" s="57" t="n"/>
      <c r="F126" s="57" t="n"/>
      <c r="G126" s="58">
        <f>IF(OR(E126="",F126=""),"",(F126-E126)/365.25)</f>
        <v/>
      </c>
      <c r="H126" s="59">
        <f>IF(G126="","",IF(G126&lt;0.25,"Under 3 months",IF(G126&lt;1,"3–12 months",IF(G126&lt;3,"1–3 years","3+ years"))))</f>
        <v/>
      </c>
      <c r="I126" s="55" t="n"/>
      <c r="J126" s="56" t="n"/>
      <c r="K126" s="55" t="n"/>
      <c r="L126" s="55" t="n"/>
    </row>
    <row r="127" ht="16" customHeight="1">
      <c r="A127" s="55" t="n"/>
      <c r="B127" s="56" t="n"/>
      <c r="C127" s="56" t="n"/>
      <c r="D127" s="56" t="n"/>
      <c r="E127" s="57" t="n"/>
      <c r="F127" s="57" t="n"/>
      <c r="G127" s="58">
        <f>IF(OR(E127="",F127=""),"",(F127-E127)/365.25)</f>
        <v/>
      </c>
      <c r="H127" s="59">
        <f>IF(G127="","",IF(G127&lt;0.25,"Under 3 months",IF(G127&lt;1,"3–12 months",IF(G127&lt;3,"1–3 years","3+ years"))))</f>
        <v/>
      </c>
      <c r="I127" s="55" t="n"/>
      <c r="J127" s="56" t="n"/>
      <c r="K127" s="55" t="n"/>
      <c r="L127" s="55" t="n"/>
    </row>
    <row r="128" ht="16" customHeight="1">
      <c r="A128" s="55" t="n"/>
      <c r="B128" s="56" t="n"/>
      <c r="C128" s="56" t="n"/>
      <c r="D128" s="56" t="n"/>
      <c r="E128" s="57" t="n"/>
      <c r="F128" s="57" t="n"/>
      <c r="G128" s="58">
        <f>IF(OR(E128="",F128=""),"",(F128-E128)/365.25)</f>
        <v/>
      </c>
      <c r="H128" s="59">
        <f>IF(G128="","",IF(G128&lt;0.25,"Under 3 months",IF(G128&lt;1,"3–12 months",IF(G128&lt;3,"1–3 years","3+ years"))))</f>
        <v/>
      </c>
      <c r="I128" s="55" t="n"/>
      <c r="J128" s="56" t="n"/>
      <c r="K128" s="55" t="n"/>
      <c r="L128" s="55" t="n"/>
    </row>
    <row r="129" ht="16" customHeight="1">
      <c r="A129" s="55" t="n"/>
      <c r="B129" s="56" t="n"/>
      <c r="C129" s="56" t="n"/>
      <c r="D129" s="56" t="n"/>
      <c r="E129" s="57" t="n"/>
      <c r="F129" s="57" t="n"/>
      <c r="G129" s="58">
        <f>IF(OR(E129="",F129=""),"",(F129-E129)/365.25)</f>
        <v/>
      </c>
      <c r="H129" s="59">
        <f>IF(G129="","",IF(G129&lt;0.25,"Under 3 months",IF(G129&lt;1,"3–12 months",IF(G129&lt;3,"1–3 years","3+ years"))))</f>
        <v/>
      </c>
      <c r="I129" s="55" t="n"/>
      <c r="J129" s="56" t="n"/>
      <c r="K129" s="55" t="n"/>
      <c r="L129" s="55" t="n"/>
    </row>
    <row r="130" ht="16" customHeight="1">
      <c r="A130" s="55" t="n"/>
      <c r="B130" s="56" t="n"/>
      <c r="C130" s="56" t="n"/>
      <c r="D130" s="56" t="n"/>
      <c r="E130" s="57" t="n"/>
      <c r="F130" s="57" t="n"/>
      <c r="G130" s="58">
        <f>IF(OR(E130="",F130=""),"",(F130-E130)/365.25)</f>
        <v/>
      </c>
      <c r="H130" s="59">
        <f>IF(G130="","",IF(G130&lt;0.25,"Under 3 months",IF(G130&lt;1,"3–12 months",IF(G130&lt;3,"1–3 years","3+ years"))))</f>
        <v/>
      </c>
      <c r="I130" s="55" t="n"/>
      <c r="J130" s="56" t="n"/>
      <c r="K130" s="55" t="n"/>
      <c r="L130" s="55" t="n"/>
    </row>
    <row r="131" ht="16" customHeight="1">
      <c r="A131" s="55" t="n"/>
      <c r="B131" s="56" t="n"/>
      <c r="C131" s="56" t="n"/>
      <c r="D131" s="56" t="n"/>
      <c r="E131" s="57" t="n"/>
      <c r="F131" s="57" t="n"/>
      <c r="G131" s="58">
        <f>IF(OR(E131="",F131=""),"",(F131-E131)/365.25)</f>
        <v/>
      </c>
      <c r="H131" s="59">
        <f>IF(G131="","",IF(G131&lt;0.25,"Under 3 months",IF(G131&lt;1,"3–12 months",IF(G131&lt;3,"1–3 years","3+ years"))))</f>
        <v/>
      </c>
      <c r="I131" s="55" t="n"/>
      <c r="J131" s="56" t="n"/>
      <c r="K131" s="55" t="n"/>
      <c r="L131" s="55" t="n"/>
    </row>
    <row r="132" ht="16" customHeight="1">
      <c r="A132" s="55" t="n"/>
      <c r="B132" s="56" t="n"/>
      <c r="C132" s="56" t="n"/>
      <c r="D132" s="56" t="n"/>
      <c r="E132" s="57" t="n"/>
      <c r="F132" s="57" t="n"/>
      <c r="G132" s="58">
        <f>IF(OR(E132="",F132=""),"",(F132-E132)/365.25)</f>
        <v/>
      </c>
      <c r="H132" s="59">
        <f>IF(G132="","",IF(G132&lt;0.25,"Under 3 months",IF(G132&lt;1,"3–12 months",IF(G132&lt;3,"1–3 years","3+ years"))))</f>
        <v/>
      </c>
      <c r="I132" s="55" t="n"/>
      <c r="J132" s="56" t="n"/>
      <c r="K132" s="55" t="n"/>
      <c r="L132" s="55" t="n"/>
    </row>
    <row r="133" ht="16" customHeight="1">
      <c r="A133" s="55" t="n"/>
      <c r="B133" s="56" t="n"/>
      <c r="C133" s="56" t="n"/>
      <c r="D133" s="56" t="n"/>
      <c r="E133" s="57" t="n"/>
      <c r="F133" s="57" t="n"/>
      <c r="G133" s="58">
        <f>IF(OR(E133="",F133=""),"",(F133-E133)/365.25)</f>
        <v/>
      </c>
      <c r="H133" s="59">
        <f>IF(G133="","",IF(G133&lt;0.25,"Under 3 months",IF(G133&lt;1,"3–12 months",IF(G133&lt;3,"1–3 years","3+ years"))))</f>
        <v/>
      </c>
      <c r="I133" s="55" t="n"/>
      <c r="J133" s="56" t="n"/>
      <c r="K133" s="55" t="n"/>
      <c r="L133" s="55" t="n"/>
    </row>
    <row r="134" ht="16" customHeight="1">
      <c r="A134" s="55" t="n"/>
      <c r="B134" s="56" t="n"/>
      <c r="C134" s="56" t="n"/>
      <c r="D134" s="56" t="n"/>
      <c r="E134" s="57" t="n"/>
      <c r="F134" s="57" t="n"/>
      <c r="G134" s="58">
        <f>IF(OR(E134="",F134=""),"",(F134-E134)/365.25)</f>
        <v/>
      </c>
      <c r="H134" s="59">
        <f>IF(G134="","",IF(G134&lt;0.25,"Under 3 months",IF(G134&lt;1,"3–12 months",IF(G134&lt;3,"1–3 years","3+ years"))))</f>
        <v/>
      </c>
      <c r="I134" s="55" t="n"/>
      <c r="J134" s="56" t="n"/>
      <c r="K134" s="55" t="n"/>
      <c r="L134" s="55" t="n"/>
    </row>
    <row r="135" ht="16" customHeight="1">
      <c r="A135" s="55" t="n"/>
      <c r="B135" s="56" t="n"/>
      <c r="C135" s="56" t="n"/>
      <c r="D135" s="56" t="n"/>
      <c r="E135" s="57" t="n"/>
      <c r="F135" s="57" t="n"/>
      <c r="G135" s="58">
        <f>IF(OR(E135="",F135=""),"",(F135-E135)/365.25)</f>
        <v/>
      </c>
      <c r="H135" s="59">
        <f>IF(G135="","",IF(G135&lt;0.25,"Under 3 months",IF(G135&lt;1,"3–12 months",IF(G135&lt;3,"1–3 years","3+ years"))))</f>
        <v/>
      </c>
      <c r="I135" s="55" t="n"/>
      <c r="J135" s="56" t="n"/>
      <c r="K135" s="55" t="n"/>
      <c r="L135" s="55" t="n"/>
    </row>
    <row r="136" ht="16" customHeight="1">
      <c r="A136" s="55" t="n"/>
      <c r="B136" s="56" t="n"/>
      <c r="C136" s="56" t="n"/>
      <c r="D136" s="56" t="n"/>
      <c r="E136" s="57" t="n"/>
      <c r="F136" s="57" t="n"/>
      <c r="G136" s="58">
        <f>IF(OR(E136="",F136=""),"",(F136-E136)/365.25)</f>
        <v/>
      </c>
      <c r="H136" s="59">
        <f>IF(G136="","",IF(G136&lt;0.25,"Under 3 months",IF(G136&lt;1,"3–12 months",IF(G136&lt;3,"1–3 years","3+ years"))))</f>
        <v/>
      </c>
      <c r="I136" s="55" t="n"/>
      <c r="J136" s="56" t="n"/>
      <c r="K136" s="55" t="n"/>
      <c r="L136" s="55" t="n"/>
    </row>
    <row r="137" ht="16" customHeight="1">
      <c r="A137" s="55" t="n"/>
      <c r="B137" s="56" t="n"/>
      <c r="C137" s="56" t="n"/>
      <c r="D137" s="56" t="n"/>
      <c r="E137" s="57" t="n"/>
      <c r="F137" s="57" t="n"/>
      <c r="G137" s="58">
        <f>IF(OR(E137="",F137=""),"",(F137-E137)/365.25)</f>
        <v/>
      </c>
      <c r="H137" s="59">
        <f>IF(G137="","",IF(G137&lt;0.25,"Under 3 months",IF(G137&lt;1,"3–12 months",IF(G137&lt;3,"1–3 years","3+ years"))))</f>
        <v/>
      </c>
      <c r="I137" s="55" t="n"/>
      <c r="J137" s="56" t="n"/>
      <c r="K137" s="55" t="n"/>
      <c r="L137" s="55" t="n"/>
    </row>
    <row r="138" ht="16" customHeight="1">
      <c r="A138" s="55" t="n"/>
      <c r="B138" s="56" t="n"/>
      <c r="C138" s="56" t="n"/>
      <c r="D138" s="56" t="n"/>
      <c r="E138" s="57" t="n"/>
      <c r="F138" s="57" t="n"/>
      <c r="G138" s="58">
        <f>IF(OR(E138="",F138=""),"",(F138-E138)/365.25)</f>
        <v/>
      </c>
      <c r="H138" s="59">
        <f>IF(G138="","",IF(G138&lt;0.25,"Under 3 months",IF(G138&lt;1,"3–12 months",IF(G138&lt;3,"1–3 years","3+ years"))))</f>
        <v/>
      </c>
      <c r="I138" s="55" t="n"/>
      <c r="J138" s="56" t="n"/>
      <c r="K138" s="55" t="n"/>
      <c r="L138" s="55" t="n"/>
    </row>
    <row r="139" ht="16" customHeight="1">
      <c r="A139" s="55" t="n"/>
      <c r="B139" s="56" t="n"/>
      <c r="C139" s="56" t="n"/>
      <c r="D139" s="56" t="n"/>
      <c r="E139" s="57" t="n"/>
      <c r="F139" s="57" t="n"/>
      <c r="G139" s="58">
        <f>IF(OR(E139="",F139=""),"",(F139-E139)/365.25)</f>
        <v/>
      </c>
      <c r="H139" s="59">
        <f>IF(G139="","",IF(G139&lt;0.25,"Under 3 months",IF(G139&lt;1,"3–12 months",IF(G139&lt;3,"1–3 years","3+ years"))))</f>
        <v/>
      </c>
      <c r="I139" s="55" t="n"/>
      <c r="J139" s="56" t="n"/>
      <c r="K139" s="55" t="n"/>
      <c r="L139" s="55" t="n"/>
    </row>
    <row r="140" ht="16" customHeight="1">
      <c r="A140" s="55" t="n"/>
      <c r="B140" s="56" t="n"/>
      <c r="C140" s="56" t="n"/>
      <c r="D140" s="56" t="n"/>
      <c r="E140" s="57" t="n"/>
      <c r="F140" s="57" t="n"/>
      <c r="G140" s="58">
        <f>IF(OR(E140="",F140=""),"",(F140-E140)/365.25)</f>
        <v/>
      </c>
      <c r="H140" s="59">
        <f>IF(G140="","",IF(G140&lt;0.25,"Under 3 months",IF(G140&lt;1,"3–12 months",IF(G140&lt;3,"1–3 years","3+ years"))))</f>
        <v/>
      </c>
      <c r="I140" s="55" t="n"/>
      <c r="J140" s="56" t="n"/>
      <c r="K140" s="55" t="n"/>
      <c r="L140" s="55" t="n"/>
    </row>
    <row r="141" ht="16" customHeight="1">
      <c r="A141" s="55" t="n"/>
      <c r="B141" s="56" t="n"/>
      <c r="C141" s="56" t="n"/>
      <c r="D141" s="56" t="n"/>
      <c r="E141" s="57" t="n"/>
      <c r="F141" s="57" t="n"/>
      <c r="G141" s="58">
        <f>IF(OR(E141="",F141=""),"",(F141-E141)/365.25)</f>
        <v/>
      </c>
      <c r="H141" s="59">
        <f>IF(G141="","",IF(G141&lt;0.25,"Under 3 months",IF(G141&lt;1,"3–12 months",IF(G141&lt;3,"1–3 years","3+ years"))))</f>
        <v/>
      </c>
      <c r="I141" s="55" t="n"/>
      <c r="J141" s="56" t="n"/>
      <c r="K141" s="55" t="n"/>
      <c r="L141" s="55" t="n"/>
    </row>
    <row r="142" ht="16" customHeight="1">
      <c r="A142" s="55" t="n"/>
      <c r="B142" s="56" t="n"/>
      <c r="C142" s="56" t="n"/>
      <c r="D142" s="56" t="n"/>
      <c r="E142" s="57" t="n"/>
      <c r="F142" s="57" t="n"/>
      <c r="G142" s="58">
        <f>IF(OR(E142="",F142=""),"",(F142-E142)/365.25)</f>
        <v/>
      </c>
      <c r="H142" s="59">
        <f>IF(G142="","",IF(G142&lt;0.25,"Under 3 months",IF(G142&lt;1,"3–12 months",IF(G142&lt;3,"1–3 years","3+ years"))))</f>
        <v/>
      </c>
      <c r="I142" s="55" t="n"/>
      <c r="J142" s="56" t="n"/>
      <c r="K142" s="55" t="n"/>
      <c r="L142" s="55" t="n"/>
    </row>
    <row r="143" ht="16" customHeight="1">
      <c r="A143" s="55" t="n"/>
      <c r="B143" s="56" t="n"/>
      <c r="C143" s="56" t="n"/>
      <c r="D143" s="56" t="n"/>
      <c r="E143" s="57" t="n"/>
      <c r="F143" s="57" t="n"/>
      <c r="G143" s="58">
        <f>IF(OR(E143="",F143=""),"",(F143-E143)/365.25)</f>
        <v/>
      </c>
      <c r="H143" s="59">
        <f>IF(G143="","",IF(G143&lt;0.25,"Under 3 months",IF(G143&lt;1,"3–12 months",IF(G143&lt;3,"1–3 years","3+ years"))))</f>
        <v/>
      </c>
      <c r="I143" s="55" t="n"/>
      <c r="J143" s="56" t="n"/>
      <c r="K143" s="55" t="n"/>
      <c r="L143" s="55" t="n"/>
    </row>
    <row r="144" ht="16" customHeight="1">
      <c r="A144" s="55" t="n"/>
      <c r="B144" s="56" t="n"/>
      <c r="C144" s="56" t="n"/>
      <c r="D144" s="56" t="n"/>
      <c r="E144" s="57" t="n"/>
      <c r="F144" s="57" t="n"/>
      <c r="G144" s="58">
        <f>IF(OR(E144="",F144=""),"",(F144-E144)/365.25)</f>
        <v/>
      </c>
      <c r="H144" s="59">
        <f>IF(G144="","",IF(G144&lt;0.25,"Under 3 months",IF(G144&lt;1,"3–12 months",IF(G144&lt;3,"1–3 years","3+ years"))))</f>
        <v/>
      </c>
      <c r="I144" s="55" t="n"/>
      <c r="J144" s="56" t="n"/>
      <c r="K144" s="55" t="n"/>
      <c r="L144" s="55" t="n"/>
    </row>
    <row r="145" ht="16" customHeight="1">
      <c r="A145" s="55" t="n"/>
      <c r="B145" s="56" t="n"/>
      <c r="C145" s="56" t="n"/>
      <c r="D145" s="56" t="n"/>
      <c r="E145" s="57" t="n"/>
      <c r="F145" s="57" t="n"/>
      <c r="G145" s="58">
        <f>IF(OR(E145="",F145=""),"",(F145-E145)/365.25)</f>
        <v/>
      </c>
      <c r="H145" s="59">
        <f>IF(G145="","",IF(G145&lt;0.25,"Under 3 months",IF(G145&lt;1,"3–12 months",IF(G145&lt;3,"1–3 years","3+ years"))))</f>
        <v/>
      </c>
      <c r="I145" s="55" t="n"/>
      <c r="J145" s="56" t="n"/>
      <c r="K145" s="55" t="n"/>
      <c r="L145" s="55" t="n"/>
    </row>
    <row r="146" ht="16" customHeight="1">
      <c r="A146" s="55" t="n"/>
      <c r="B146" s="56" t="n"/>
      <c r="C146" s="56" t="n"/>
      <c r="D146" s="56" t="n"/>
      <c r="E146" s="57" t="n"/>
      <c r="F146" s="57" t="n"/>
      <c r="G146" s="58">
        <f>IF(OR(E146="",F146=""),"",(F146-E146)/365.25)</f>
        <v/>
      </c>
      <c r="H146" s="59">
        <f>IF(G146="","",IF(G146&lt;0.25,"Under 3 months",IF(G146&lt;1,"3–12 months",IF(G146&lt;3,"1–3 years","3+ years"))))</f>
        <v/>
      </c>
      <c r="I146" s="55" t="n"/>
      <c r="J146" s="56" t="n"/>
      <c r="K146" s="55" t="n"/>
      <c r="L146" s="55" t="n"/>
    </row>
    <row r="147" ht="16" customHeight="1">
      <c r="A147" s="55" t="n"/>
      <c r="B147" s="56" t="n"/>
      <c r="C147" s="56" t="n"/>
      <c r="D147" s="56" t="n"/>
      <c r="E147" s="57" t="n"/>
      <c r="F147" s="57" t="n"/>
      <c r="G147" s="58">
        <f>IF(OR(E147="",F147=""),"",(F147-E147)/365.25)</f>
        <v/>
      </c>
      <c r="H147" s="59">
        <f>IF(G147="","",IF(G147&lt;0.25,"Under 3 months",IF(G147&lt;1,"3–12 months",IF(G147&lt;3,"1–3 years","3+ years"))))</f>
        <v/>
      </c>
      <c r="I147" s="55" t="n"/>
      <c r="J147" s="56" t="n"/>
      <c r="K147" s="55" t="n"/>
      <c r="L147" s="55" t="n"/>
    </row>
    <row r="148" ht="16" customHeight="1">
      <c r="A148" s="55" t="n"/>
      <c r="B148" s="56" t="n"/>
      <c r="C148" s="56" t="n"/>
      <c r="D148" s="56" t="n"/>
      <c r="E148" s="57" t="n"/>
      <c r="F148" s="57" t="n"/>
      <c r="G148" s="58">
        <f>IF(OR(E148="",F148=""),"",(F148-E148)/365.25)</f>
        <v/>
      </c>
      <c r="H148" s="59">
        <f>IF(G148="","",IF(G148&lt;0.25,"Under 3 months",IF(G148&lt;1,"3–12 months",IF(G148&lt;3,"1–3 years","3+ years"))))</f>
        <v/>
      </c>
      <c r="I148" s="55" t="n"/>
      <c r="J148" s="56" t="n"/>
      <c r="K148" s="55" t="n"/>
      <c r="L148" s="55" t="n"/>
    </row>
    <row r="149" ht="16" customHeight="1">
      <c r="A149" s="55" t="n"/>
      <c r="B149" s="56" t="n"/>
      <c r="C149" s="56" t="n"/>
      <c r="D149" s="56" t="n"/>
      <c r="E149" s="57" t="n"/>
      <c r="F149" s="57" t="n"/>
      <c r="G149" s="58">
        <f>IF(OR(E149="",F149=""),"",(F149-E149)/365.25)</f>
        <v/>
      </c>
      <c r="H149" s="59">
        <f>IF(G149="","",IF(G149&lt;0.25,"Under 3 months",IF(G149&lt;1,"3–12 months",IF(G149&lt;3,"1–3 years","3+ years"))))</f>
        <v/>
      </c>
      <c r="I149" s="55" t="n"/>
      <c r="J149" s="56" t="n"/>
      <c r="K149" s="55" t="n"/>
      <c r="L149" s="55" t="n"/>
    </row>
    <row r="150" ht="16" customHeight="1">
      <c r="A150" s="55" t="n"/>
      <c r="B150" s="56" t="n"/>
      <c r="C150" s="56" t="n"/>
      <c r="D150" s="56" t="n"/>
      <c r="E150" s="57" t="n"/>
      <c r="F150" s="57" t="n"/>
      <c r="G150" s="58">
        <f>IF(OR(E150="",F150=""),"",(F150-E150)/365.25)</f>
        <v/>
      </c>
      <c r="H150" s="59">
        <f>IF(G150="","",IF(G150&lt;0.25,"Under 3 months",IF(G150&lt;1,"3–12 months",IF(G150&lt;3,"1–3 years","3+ years"))))</f>
        <v/>
      </c>
      <c r="I150" s="55" t="n"/>
      <c r="J150" s="56" t="n"/>
      <c r="K150" s="55" t="n"/>
      <c r="L150" s="55" t="n"/>
    </row>
    <row r="151" ht="16" customHeight="1">
      <c r="A151" s="55" t="n"/>
      <c r="B151" s="56" t="n"/>
      <c r="C151" s="56" t="n"/>
      <c r="D151" s="56" t="n"/>
      <c r="E151" s="57" t="n"/>
      <c r="F151" s="57" t="n"/>
      <c r="G151" s="58">
        <f>IF(OR(E151="",F151=""),"",(F151-E151)/365.25)</f>
        <v/>
      </c>
      <c r="H151" s="59">
        <f>IF(G151="","",IF(G151&lt;0.25,"Under 3 months",IF(G151&lt;1,"3–12 months",IF(G151&lt;3,"1–3 years","3+ years"))))</f>
        <v/>
      </c>
      <c r="I151" s="55" t="n"/>
      <c r="J151" s="56" t="n"/>
      <c r="K151" s="55" t="n"/>
      <c r="L151" s="55" t="n"/>
    </row>
    <row r="152" ht="16" customHeight="1">
      <c r="A152" s="55" t="n"/>
      <c r="B152" s="56" t="n"/>
      <c r="C152" s="56" t="n"/>
      <c r="D152" s="56" t="n"/>
      <c r="E152" s="57" t="n"/>
      <c r="F152" s="57" t="n"/>
      <c r="G152" s="58">
        <f>IF(OR(E152="",F152=""),"",(F152-E152)/365.25)</f>
        <v/>
      </c>
      <c r="H152" s="59">
        <f>IF(G152="","",IF(G152&lt;0.25,"Under 3 months",IF(G152&lt;1,"3–12 months",IF(G152&lt;3,"1–3 years","3+ years"))))</f>
        <v/>
      </c>
      <c r="I152" s="55" t="n"/>
      <c r="J152" s="56" t="n"/>
      <c r="K152" s="55" t="n"/>
      <c r="L152" s="55" t="n"/>
    </row>
    <row r="153" ht="16" customHeight="1">
      <c r="A153" s="55" t="n"/>
      <c r="B153" s="56" t="n"/>
      <c r="C153" s="56" t="n"/>
      <c r="D153" s="56" t="n"/>
      <c r="E153" s="57" t="n"/>
      <c r="F153" s="57" t="n"/>
      <c r="G153" s="58">
        <f>IF(OR(E153="",F153=""),"",(F153-E153)/365.25)</f>
        <v/>
      </c>
      <c r="H153" s="59">
        <f>IF(G153="","",IF(G153&lt;0.25,"Under 3 months",IF(G153&lt;1,"3–12 months",IF(G153&lt;3,"1–3 years","3+ years"))))</f>
        <v/>
      </c>
      <c r="I153" s="55" t="n"/>
      <c r="J153" s="56" t="n"/>
      <c r="K153" s="55" t="n"/>
      <c r="L153" s="55" t="n"/>
    </row>
    <row r="154" ht="16" customHeight="1">
      <c r="A154" s="55" t="n"/>
      <c r="B154" s="56" t="n"/>
      <c r="C154" s="56" t="n"/>
      <c r="D154" s="56" t="n"/>
      <c r="E154" s="57" t="n"/>
      <c r="F154" s="57" t="n"/>
      <c r="G154" s="58">
        <f>IF(OR(E154="",F154=""),"",(F154-E154)/365.25)</f>
        <v/>
      </c>
      <c r="H154" s="59">
        <f>IF(G154="","",IF(G154&lt;0.25,"Under 3 months",IF(G154&lt;1,"3–12 months",IF(G154&lt;3,"1–3 years","3+ years"))))</f>
        <v/>
      </c>
      <c r="I154" s="55" t="n"/>
      <c r="J154" s="56" t="n"/>
      <c r="K154" s="55" t="n"/>
      <c r="L154" s="55" t="n"/>
    </row>
    <row r="155" ht="16" customHeight="1">
      <c r="A155" s="55" t="n"/>
      <c r="B155" s="56" t="n"/>
      <c r="C155" s="56" t="n"/>
      <c r="D155" s="56" t="n"/>
      <c r="E155" s="57" t="n"/>
      <c r="F155" s="57" t="n"/>
      <c r="G155" s="58">
        <f>IF(OR(E155="",F155=""),"",(F155-E155)/365.25)</f>
        <v/>
      </c>
      <c r="H155" s="59">
        <f>IF(G155="","",IF(G155&lt;0.25,"Under 3 months",IF(G155&lt;1,"3–12 months",IF(G155&lt;3,"1–3 years","3+ years"))))</f>
        <v/>
      </c>
      <c r="I155" s="55" t="n"/>
      <c r="J155" s="56" t="n"/>
      <c r="K155" s="55" t="n"/>
      <c r="L155" s="55" t="n"/>
    </row>
    <row r="156" ht="16" customHeight="1">
      <c r="A156" s="55" t="n"/>
      <c r="B156" s="56" t="n"/>
      <c r="C156" s="56" t="n"/>
      <c r="D156" s="56" t="n"/>
      <c r="E156" s="57" t="n"/>
      <c r="F156" s="57" t="n"/>
      <c r="G156" s="58">
        <f>IF(OR(E156="",F156=""),"",(F156-E156)/365.25)</f>
        <v/>
      </c>
      <c r="H156" s="59">
        <f>IF(G156="","",IF(G156&lt;0.25,"Under 3 months",IF(G156&lt;1,"3–12 months",IF(G156&lt;3,"1–3 years","3+ years"))))</f>
        <v/>
      </c>
      <c r="I156" s="55" t="n"/>
      <c r="J156" s="56" t="n"/>
      <c r="K156" s="55" t="n"/>
      <c r="L156" s="55" t="n"/>
    </row>
    <row r="157" ht="16" customHeight="1">
      <c r="A157" s="55" t="n"/>
      <c r="B157" s="56" t="n"/>
      <c r="C157" s="56" t="n"/>
      <c r="D157" s="56" t="n"/>
      <c r="E157" s="57" t="n"/>
      <c r="F157" s="57" t="n"/>
      <c r="G157" s="58">
        <f>IF(OR(E157="",F157=""),"",(F157-E157)/365.25)</f>
        <v/>
      </c>
      <c r="H157" s="59">
        <f>IF(G157="","",IF(G157&lt;0.25,"Under 3 months",IF(G157&lt;1,"3–12 months",IF(G157&lt;3,"1–3 years","3+ years"))))</f>
        <v/>
      </c>
      <c r="I157" s="55" t="n"/>
      <c r="J157" s="56" t="n"/>
      <c r="K157" s="55" t="n"/>
      <c r="L157" s="55" t="n"/>
    </row>
    <row r="158" ht="16" customHeight="1">
      <c r="A158" s="55" t="n"/>
      <c r="B158" s="56" t="n"/>
      <c r="C158" s="56" t="n"/>
      <c r="D158" s="56" t="n"/>
      <c r="E158" s="57" t="n"/>
      <c r="F158" s="57" t="n"/>
      <c r="G158" s="58">
        <f>IF(OR(E158="",F158=""),"",(F158-E158)/365.25)</f>
        <v/>
      </c>
      <c r="H158" s="59">
        <f>IF(G158="","",IF(G158&lt;0.25,"Under 3 months",IF(G158&lt;1,"3–12 months",IF(G158&lt;3,"1–3 years","3+ years"))))</f>
        <v/>
      </c>
      <c r="I158" s="55" t="n"/>
      <c r="J158" s="56" t="n"/>
      <c r="K158" s="55" t="n"/>
      <c r="L158" s="55" t="n"/>
    </row>
    <row r="159" ht="16" customHeight="1">
      <c r="A159" s="55" t="n"/>
      <c r="B159" s="56" t="n"/>
      <c r="C159" s="56" t="n"/>
      <c r="D159" s="56" t="n"/>
      <c r="E159" s="57" t="n"/>
      <c r="F159" s="57" t="n"/>
      <c r="G159" s="58">
        <f>IF(OR(E159="",F159=""),"",(F159-E159)/365.25)</f>
        <v/>
      </c>
      <c r="H159" s="59">
        <f>IF(G159="","",IF(G159&lt;0.25,"Under 3 months",IF(G159&lt;1,"3–12 months",IF(G159&lt;3,"1–3 years","3+ years"))))</f>
        <v/>
      </c>
      <c r="I159" s="55" t="n"/>
      <c r="J159" s="56" t="n"/>
      <c r="K159" s="55" t="n"/>
      <c r="L159" s="55" t="n"/>
    </row>
    <row r="160" ht="16" customHeight="1">
      <c r="A160" s="55" t="n"/>
      <c r="B160" s="56" t="n"/>
      <c r="C160" s="56" t="n"/>
      <c r="D160" s="56" t="n"/>
      <c r="E160" s="57" t="n"/>
      <c r="F160" s="57" t="n"/>
      <c r="G160" s="58">
        <f>IF(OR(E160="",F160=""),"",(F160-E160)/365.25)</f>
        <v/>
      </c>
      <c r="H160" s="59">
        <f>IF(G160="","",IF(G160&lt;0.25,"Under 3 months",IF(G160&lt;1,"3–12 months",IF(G160&lt;3,"1–3 years","3+ years"))))</f>
        <v/>
      </c>
      <c r="I160" s="55" t="n"/>
      <c r="J160" s="56" t="n"/>
      <c r="K160" s="55" t="n"/>
      <c r="L160" s="55" t="n"/>
    </row>
    <row r="161" ht="16" customHeight="1">
      <c r="A161" s="55" t="n"/>
      <c r="B161" s="56" t="n"/>
      <c r="C161" s="56" t="n"/>
      <c r="D161" s="56" t="n"/>
      <c r="E161" s="57" t="n"/>
      <c r="F161" s="57" t="n"/>
      <c r="G161" s="58">
        <f>IF(OR(E161="",F161=""),"",(F161-E161)/365.25)</f>
        <v/>
      </c>
      <c r="H161" s="59">
        <f>IF(G161="","",IF(G161&lt;0.25,"Under 3 months",IF(G161&lt;1,"3–12 months",IF(G161&lt;3,"1–3 years","3+ years"))))</f>
        <v/>
      </c>
      <c r="I161" s="55" t="n"/>
      <c r="J161" s="56" t="n"/>
      <c r="K161" s="55" t="n"/>
      <c r="L161" s="55" t="n"/>
    </row>
    <row r="162" ht="16" customHeight="1">
      <c r="A162" s="55" t="n"/>
      <c r="B162" s="56" t="n"/>
      <c r="C162" s="56" t="n"/>
      <c r="D162" s="56" t="n"/>
      <c r="E162" s="57" t="n"/>
      <c r="F162" s="57" t="n"/>
      <c r="G162" s="58">
        <f>IF(OR(E162="",F162=""),"",(F162-E162)/365.25)</f>
        <v/>
      </c>
      <c r="H162" s="59">
        <f>IF(G162="","",IF(G162&lt;0.25,"Under 3 months",IF(G162&lt;1,"3–12 months",IF(G162&lt;3,"1–3 years","3+ years"))))</f>
        <v/>
      </c>
      <c r="I162" s="55" t="n"/>
      <c r="J162" s="56" t="n"/>
      <c r="K162" s="55" t="n"/>
      <c r="L162" s="55" t="n"/>
    </row>
    <row r="163" ht="16" customHeight="1">
      <c r="A163" s="55" t="n"/>
      <c r="B163" s="56" t="n"/>
      <c r="C163" s="56" t="n"/>
      <c r="D163" s="56" t="n"/>
      <c r="E163" s="57" t="n"/>
      <c r="F163" s="57" t="n"/>
      <c r="G163" s="58">
        <f>IF(OR(E163="",F163=""),"",(F163-E163)/365.25)</f>
        <v/>
      </c>
      <c r="H163" s="59">
        <f>IF(G163="","",IF(G163&lt;0.25,"Under 3 months",IF(G163&lt;1,"3–12 months",IF(G163&lt;3,"1–3 years","3+ years"))))</f>
        <v/>
      </c>
      <c r="I163" s="55" t="n"/>
      <c r="J163" s="56" t="n"/>
      <c r="K163" s="55" t="n"/>
      <c r="L163" s="55" t="n"/>
    </row>
    <row r="164" ht="16" customHeight="1">
      <c r="A164" s="55" t="n"/>
      <c r="B164" s="56" t="n"/>
      <c r="C164" s="56" t="n"/>
      <c r="D164" s="56" t="n"/>
      <c r="E164" s="57" t="n"/>
      <c r="F164" s="57" t="n"/>
      <c r="G164" s="58">
        <f>IF(OR(E164="",F164=""),"",(F164-E164)/365.25)</f>
        <v/>
      </c>
      <c r="H164" s="59">
        <f>IF(G164="","",IF(G164&lt;0.25,"Under 3 months",IF(G164&lt;1,"3–12 months",IF(G164&lt;3,"1–3 years","3+ years"))))</f>
        <v/>
      </c>
      <c r="I164" s="55" t="n"/>
      <c r="J164" s="56" t="n"/>
      <c r="K164" s="55" t="n"/>
      <c r="L164" s="55" t="n"/>
    </row>
    <row r="165" ht="16" customHeight="1">
      <c r="A165" s="55" t="n"/>
      <c r="B165" s="56" t="n"/>
      <c r="C165" s="56" t="n"/>
      <c r="D165" s="56" t="n"/>
      <c r="E165" s="57" t="n"/>
      <c r="F165" s="57" t="n"/>
      <c r="G165" s="58">
        <f>IF(OR(E165="",F165=""),"",(F165-E165)/365.25)</f>
        <v/>
      </c>
      <c r="H165" s="59">
        <f>IF(G165="","",IF(G165&lt;0.25,"Under 3 months",IF(G165&lt;1,"3–12 months",IF(G165&lt;3,"1–3 years","3+ years"))))</f>
        <v/>
      </c>
      <c r="I165" s="55" t="n"/>
      <c r="J165" s="56" t="n"/>
      <c r="K165" s="55" t="n"/>
      <c r="L165" s="55" t="n"/>
    </row>
    <row r="166" ht="16" customHeight="1">
      <c r="A166" s="55" t="n"/>
      <c r="B166" s="56" t="n"/>
      <c r="C166" s="56" t="n"/>
      <c r="D166" s="56" t="n"/>
      <c r="E166" s="57" t="n"/>
      <c r="F166" s="57" t="n"/>
      <c r="G166" s="58">
        <f>IF(OR(E166="",F166=""),"",(F166-E166)/365.25)</f>
        <v/>
      </c>
      <c r="H166" s="59">
        <f>IF(G166="","",IF(G166&lt;0.25,"Under 3 months",IF(G166&lt;1,"3–12 months",IF(G166&lt;3,"1–3 years","3+ years"))))</f>
        <v/>
      </c>
      <c r="I166" s="55" t="n"/>
      <c r="J166" s="56" t="n"/>
      <c r="K166" s="55" t="n"/>
      <c r="L166" s="55" t="n"/>
    </row>
    <row r="167" ht="16" customHeight="1">
      <c r="A167" s="55" t="n"/>
      <c r="B167" s="56" t="n"/>
      <c r="C167" s="56" t="n"/>
      <c r="D167" s="56" t="n"/>
      <c r="E167" s="57" t="n"/>
      <c r="F167" s="57" t="n"/>
      <c r="G167" s="58">
        <f>IF(OR(E167="",F167=""),"",(F167-E167)/365.25)</f>
        <v/>
      </c>
      <c r="H167" s="59">
        <f>IF(G167="","",IF(G167&lt;0.25,"Under 3 months",IF(G167&lt;1,"3–12 months",IF(G167&lt;3,"1–3 years","3+ years"))))</f>
        <v/>
      </c>
      <c r="I167" s="55" t="n"/>
      <c r="J167" s="56" t="n"/>
      <c r="K167" s="55" t="n"/>
      <c r="L167" s="55" t="n"/>
    </row>
    <row r="168" ht="16" customHeight="1">
      <c r="A168" s="55" t="n"/>
      <c r="B168" s="56" t="n"/>
      <c r="C168" s="56" t="n"/>
      <c r="D168" s="56" t="n"/>
      <c r="E168" s="57" t="n"/>
      <c r="F168" s="57" t="n"/>
      <c r="G168" s="58">
        <f>IF(OR(E168="",F168=""),"",(F168-E168)/365.25)</f>
        <v/>
      </c>
      <c r="H168" s="59">
        <f>IF(G168="","",IF(G168&lt;0.25,"Under 3 months",IF(G168&lt;1,"3–12 months",IF(G168&lt;3,"1–3 years","3+ years"))))</f>
        <v/>
      </c>
      <c r="I168" s="55" t="n"/>
      <c r="J168" s="56" t="n"/>
      <c r="K168" s="55" t="n"/>
      <c r="L168" s="55" t="n"/>
    </row>
    <row r="169" ht="16" customHeight="1">
      <c r="A169" s="55" t="n"/>
      <c r="B169" s="56" t="n"/>
      <c r="C169" s="56" t="n"/>
      <c r="D169" s="56" t="n"/>
      <c r="E169" s="57" t="n"/>
      <c r="F169" s="57" t="n"/>
      <c r="G169" s="58">
        <f>IF(OR(E169="",F169=""),"",(F169-E169)/365.25)</f>
        <v/>
      </c>
      <c r="H169" s="59">
        <f>IF(G169="","",IF(G169&lt;0.25,"Under 3 months",IF(G169&lt;1,"3–12 months",IF(G169&lt;3,"1–3 years","3+ years"))))</f>
        <v/>
      </c>
      <c r="I169" s="55" t="n"/>
      <c r="J169" s="56" t="n"/>
      <c r="K169" s="55" t="n"/>
      <c r="L169" s="55" t="n"/>
    </row>
    <row r="170" ht="16" customHeight="1">
      <c r="A170" s="55" t="n"/>
      <c r="B170" s="56" t="n"/>
      <c r="C170" s="56" t="n"/>
      <c r="D170" s="56" t="n"/>
      <c r="E170" s="57" t="n"/>
      <c r="F170" s="57" t="n"/>
      <c r="G170" s="58">
        <f>IF(OR(E170="",F170=""),"",(F170-E170)/365.25)</f>
        <v/>
      </c>
      <c r="H170" s="59">
        <f>IF(G170="","",IF(G170&lt;0.25,"Under 3 months",IF(G170&lt;1,"3–12 months",IF(G170&lt;3,"1–3 years","3+ years"))))</f>
        <v/>
      </c>
      <c r="I170" s="55" t="n"/>
      <c r="J170" s="56" t="n"/>
      <c r="K170" s="55" t="n"/>
      <c r="L170" s="55" t="n"/>
    </row>
    <row r="171" ht="16" customHeight="1">
      <c r="A171" s="55" t="n"/>
      <c r="B171" s="56" t="n"/>
      <c r="C171" s="56" t="n"/>
      <c r="D171" s="56" t="n"/>
      <c r="E171" s="57" t="n"/>
      <c r="F171" s="57" t="n"/>
      <c r="G171" s="58">
        <f>IF(OR(E171="",F171=""),"",(F171-E171)/365.25)</f>
        <v/>
      </c>
      <c r="H171" s="59">
        <f>IF(G171="","",IF(G171&lt;0.25,"Under 3 months",IF(G171&lt;1,"3–12 months",IF(G171&lt;3,"1–3 years","3+ years"))))</f>
        <v/>
      </c>
      <c r="I171" s="55" t="n"/>
      <c r="J171" s="56" t="n"/>
      <c r="K171" s="55" t="n"/>
      <c r="L171" s="55" t="n"/>
    </row>
    <row r="172" ht="16" customHeight="1">
      <c r="A172" s="55" t="n"/>
      <c r="B172" s="56" t="n"/>
      <c r="C172" s="56" t="n"/>
      <c r="D172" s="56" t="n"/>
      <c r="E172" s="57" t="n"/>
      <c r="F172" s="57" t="n"/>
      <c r="G172" s="58">
        <f>IF(OR(E172="",F172=""),"",(F172-E172)/365.25)</f>
        <v/>
      </c>
      <c r="H172" s="59">
        <f>IF(G172="","",IF(G172&lt;0.25,"Under 3 months",IF(G172&lt;1,"3–12 months",IF(G172&lt;3,"1–3 years","3+ years"))))</f>
        <v/>
      </c>
      <c r="I172" s="55" t="n"/>
      <c r="J172" s="56" t="n"/>
      <c r="K172" s="55" t="n"/>
      <c r="L172" s="55" t="n"/>
    </row>
    <row r="173" ht="16" customHeight="1">
      <c r="A173" s="55" t="n"/>
      <c r="B173" s="56" t="n"/>
      <c r="C173" s="56" t="n"/>
      <c r="D173" s="56" t="n"/>
      <c r="E173" s="57" t="n"/>
      <c r="F173" s="57" t="n"/>
      <c r="G173" s="58">
        <f>IF(OR(E173="",F173=""),"",(F173-E173)/365.25)</f>
        <v/>
      </c>
      <c r="H173" s="59">
        <f>IF(G173="","",IF(G173&lt;0.25,"Under 3 months",IF(G173&lt;1,"3–12 months",IF(G173&lt;3,"1–3 years","3+ years"))))</f>
        <v/>
      </c>
      <c r="I173" s="55" t="n"/>
      <c r="J173" s="56" t="n"/>
      <c r="K173" s="55" t="n"/>
      <c r="L173" s="55" t="n"/>
    </row>
    <row r="174" ht="16" customHeight="1">
      <c r="A174" s="55" t="n"/>
      <c r="B174" s="56" t="n"/>
      <c r="C174" s="56" t="n"/>
      <c r="D174" s="56" t="n"/>
      <c r="E174" s="57" t="n"/>
      <c r="F174" s="57" t="n"/>
      <c r="G174" s="58">
        <f>IF(OR(E174="",F174=""),"",(F174-E174)/365.25)</f>
        <v/>
      </c>
      <c r="H174" s="59">
        <f>IF(G174="","",IF(G174&lt;0.25,"Under 3 months",IF(G174&lt;1,"3–12 months",IF(G174&lt;3,"1–3 years","3+ years"))))</f>
        <v/>
      </c>
      <c r="I174" s="55" t="n"/>
      <c r="J174" s="56" t="n"/>
      <c r="K174" s="55" t="n"/>
      <c r="L174" s="55" t="n"/>
    </row>
    <row r="175" ht="16" customHeight="1">
      <c r="A175" s="55" t="n"/>
      <c r="B175" s="56" t="n"/>
      <c r="C175" s="56" t="n"/>
      <c r="D175" s="56" t="n"/>
      <c r="E175" s="57" t="n"/>
      <c r="F175" s="57" t="n"/>
      <c r="G175" s="58">
        <f>IF(OR(E175="",F175=""),"",(F175-E175)/365.25)</f>
        <v/>
      </c>
      <c r="H175" s="59">
        <f>IF(G175="","",IF(G175&lt;0.25,"Under 3 months",IF(G175&lt;1,"3–12 months",IF(G175&lt;3,"1–3 years","3+ years"))))</f>
        <v/>
      </c>
      <c r="I175" s="55" t="n"/>
      <c r="J175" s="56" t="n"/>
      <c r="K175" s="55" t="n"/>
      <c r="L175" s="55" t="n"/>
    </row>
    <row r="176" ht="16" customHeight="1">
      <c r="A176" s="55" t="n"/>
      <c r="B176" s="56" t="n"/>
      <c r="C176" s="56" t="n"/>
      <c r="D176" s="56" t="n"/>
      <c r="E176" s="57" t="n"/>
      <c r="F176" s="57" t="n"/>
      <c r="G176" s="58">
        <f>IF(OR(E176="",F176=""),"",(F176-E176)/365.25)</f>
        <v/>
      </c>
      <c r="H176" s="59">
        <f>IF(G176="","",IF(G176&lt;0.25,"Under 3 months",IF(G176&lt;1,"3–12 months",IF(G176&lt;3,"1–3 years","3+ years"))))</f>
        <v/>
      </c>
      <c r="I176" s="55" t="n"/>
      <c r="J176" s="56" t="n"/>
      <c r="K176" s="55" t="n"/>
      <c r="L176" s="55" t="n"/>
    </row>
    <row r="177" ht="16" customHeight="1">
      <c r="A177" s="55" t="n"/>
      <c r="B177" s="56" t="n"/>
      <c r="C177" s="56" t="n"/>
      <c r="D177" s="56" t="n"/>
      <c r="E177" s="57" t="n"/>
      <c r="F177" s="57" t="n"/>
      <c r="G177" s="58">
        <f>IF(OR(E177="",F177=""),"",(F177-E177)/365.25)</f>
        <v/>
      </c>
      <c r="H177" s="59">
        <f>IF(G177="","",IF(G177&lt;0.25,"Under 3 months",IF(G177&lt;1,"3–12 months",IF(G177&lt;3,"1–3 years","3+ years"))))</f>
        <v/>
      </c>
      <c r="I177" s="55" t="n"/>
      <c r="J177" s="56" t="n"/>
      <c r="K177" s="55" t="n"/>
      <c r="L177" s="55" t="n"/>
    </row>
    <row r="178" ht="16" customHeight="1">
      <c r="A178" s="55" t="n"/>
      <c r="B178" s="56" t="n"/>
      <c r="C178" s="56" t="n"/>
      <c r="D178" s="56" t="n"/>
      <c r="E178" s="57" t="n"/>
      <c r="F178" s="57" t="n"/>
      <c r="G178" s="58">
        <f>IF(OR(E178="",F178=""),"",(F178-E178)/365.25)</f>
        <v/>
      </c>
      <c r="H178" s="59">
        <f>IF(G178="","",IF(G178&lt;0.25,"Under 3 months",IF(G178&lt;1,"3–12 months",IF(G178&lt;3,"1–3 years","3+ years"))))</f>
        <v/>
      </c>
      <c r="I178" s="55" t="n"/>
      <c r="J178" s="56" t="n"/>
      <c r="K178" s="55" t="n"/>
      <c r="L178" s="55" t="n"/>
    </row>
    <row r="179" ht="16" customHeight="1">
      <c r="A179" s="55" t="n"/>
      <c r="B179" s="56" t="n"/>
      <c r="C179" s="56" t="n"/>
      <c r="D179" s="56" t="n"/>
      <c r="E179" s="57" t="n"/>
      <c r="F179" s="57" t="n"/>
      <c r="G179" s="58">
        <f>IF(OR(E179="",F179=""),"",(F179-E179)/365.25)</f>
        <v/>
      </c>
      <c r="H179" s="59">
        <f>IF(G179="","",IF(G179&lt;0.25,"Under 3 months",IF(G179&lt;1,"3–12 months",IF(G179&lt;3,"1–3 years","3+ years"))))</f>
        <v/>
      </c>
      <c r="I179" s="55" t="n"/>
      <c r="J179" s="56" t="n"/>
      <c r="K179" s="55" t="n"/>
      <c r="L179" s="55" t="n"/>
    </row>
    <row r="180" ht="16" customHeight="1">
      <c r="A180" s="55" t="n"/>
      <c r="B180" s="56" t="n"/>
      <c r="C180" s="56" t="n"/>
      <c r="D180" s="56" t="n"/>
      <c r="E180" s="57" t="n"/>
      <c r="F180" s="57" t="n"/>
      <c r="G180" s="58">
        <f>IF(OR(E180="",F180=""),"",(F180-E180)/365.25)</f>
        <v/>
      </c>
      <c r="H180" s="59">
        <f>IF(G180="","",IF(G180&lt;0.25,"Under 3 months",IF(G180&lt;1,"3–12 months",IF(G180&lt;3,"1–3 years","3+ years"))))</f>
        <v/>
      </c>
      <c r="I180" s="55" t="n"/>
      <c r="J180" s="56" t="n"/>
      <c r="K180" s="55" t="n"/>
      <c r="L180" s="55" t="n"/>
    </row>
    <row r="181" ht="16" customHeight="1">
      <c r="A181" s="55" t="n"/>
      <c r="B181" s="56" t="n"/>
      <c r="C181" s="56" t="n"/>
      <c r="D181" s="56" t="n"/>
      <c r="E181" s="57" t="n"/>
      <c r="F181" s="57" t="n"/>
      <c r="G181" s="58">
        <f>IF(OR(E181="",F181=""),"",(F181-E181)/365.25)</f>
        <v/>
      </c>
      <c r="H181" s="59">
        <f>IF(G181="","",IF(G181&lt;0.25,"Under 3 months",IF(G181&lt;1,"3–12 months",IF(G181&lt;3,"1–3 years","3+ years"))))</f>
        <v/>
      </c>
      <c r="I181" s="55" t="n"/>
      <c r="J181" s="56" t="n"/>
      <c r="K181" s="55" t="n"/>
      <c r="L181" s="55" t="n"/>
    </row>
    <row r="182" ht="16" customHeight="1">
      <c r="A182" s="55" t="n"/>
      <c r="B182" s="56" t="n"/>
      <c r="C182" s="56" t="n"/>
      <c r="D182" s="56" t="n"/>
      <c r="E182" s="57" t="n"/>
      <c r="F182" s="57" t="n"/>
      <c r="G182" s="58">
        <f>IF(OR(E182="",F182=""),"",(F182-E182)/365.25)</f>
        <v/>
      </c>
      <c r="H182" s="59">
        <f>IF(G182="","",IF(G182&lt;0.25,"Under 3 months",IF(G182&lt;1,"3–12 months",IF(G182&lt;3,"1–3 years","3+ years"))))</f>
        <v/>
      </c>
      <c r="I182" s="55" t="n"/>
      <c r="J182" s="56" t="n"/>
      <c r="K182" s="55" t="n"/>
      <c r="L182" s="55" t="n"/>
    </row>
    <row r="183" ht="16" customHeight="1">
      <c r="A183" s="55" t="n"/>
      <c r="B183" s="56" t="n"/>
      <c r="C183" s="56" t="n"/>
      <c r="D183" s="56" t="n"/>
      <c r="E183" s="57" t="n"/>
      <c r="F183" s="57" t="n"/>
      <c r="G183" s="58">
        <f>IF(OR(E183="",F183=""),"",(F183-E183)/365.25)</f>
        <v/>
      </c>
      <c r="H183" s="59">
        <f>IF(G183="","",IF(G183&lt;0.25,"Under 3 months",IF(G183&lt;1,"3–12 months",IF(G183&lt;3,"1–3 years","3+ years"))))</f>
        <v/>
      </c>
      <c r="I183" s="55" t="n"/>
      <c r="J183" s="56" t="n"/>
      <c r="K183" s="55" t="n"/>
      <c r="L183" s="55" t="n"/>
    </row>
    <row r="184" ht="16" customHeight="1">
      <c r="A184" s="55" t="n"/>
      <c r="B184" s="56" t="n"/>
      <c r="C184" s="56" t="n"/>
      <c r="D184" s="56" t="n"/>
      <c r="E184" s="57" t="n"/>
      <c r="F184" s="57" t="n"/>
      <c r="G184" s="58">
        <f>IF(OR(E184="",F184=""),"",(F184-E184)/365.25)</f>
        <v/>
      </c>
      <c r="H184" s="59">
        <f>IF(G184="","",IF(G184&lt;0.25,"Under 3 months",IF(G184&lt;1,"3–12 months",IF(G184&lt;3,"1–3 years","3+ years"))))</f>
        <v/>
      </c>
      <c r="I184" s="55" t="n"/>
      <c r="J184" s="56" t="n"/>
      <c r="K184" s="55" t="n"/>
      <c r="L184" s="55" t="n"/>
    </row>
    <row r="185" ht="16" customHeight="1">
      <c r="A185" s="55" t="n"/>
      <c r="B185" s="56" t="n"/>
      <c r="C185" s="56" t="n"/>
      <c r="D185" s="56" t="n"/>
      <c r="E185" s="57" t="n"/>
      <c r="F185" s="57" t="n"/>
      <c r="G185" s="58">
        <f>IF(OR(E185="",F185=""),"",(F185-E185)/365.25)</f>
        <v/>
      </c>
      <c r="H185" s="59">
        <f>IF(G185="","",IF(G185&lt;0.25,"Under 3 months",IF(G185&lt;1,"3–12 months",IF(G185&lt;3,"1–3 years","3+ years"))))</f>
        <v/>
      </c>
      <c r="I185" s="55" t="n"/>
      <c r="J185" s="56" t="n"/>
      <c r="K185" s="55" t="n"/>
      <c r="L185" s="55" t="n"/>
    </row>
    <row r="186" ht="16" customHeight="1">
      <c r="A186" s="55" t="n"/>
      <c r="B186" s="56" t="n"/>
      <c r="C186" s="56" t="n"/>
      <c r="D186" s="56" t="n"/>
      <c r="E186" s="57" t="n"/>
      <c r="F186" s="57" t="n"/>
      <c r="G186" s="58">
        <f>IF(OR(E186="",F186=""),"",(F186-E186)/365.25)</f>
        <v/>
      </c>
      <c r="H186" s="59">
        <f>IF(G186="","",IF(G186&lt;0.25,"Under 3 months",IF(G186&lt;1,"3–12 months",IF(G186&lt;3,"1–3 years","3+ years"))))</f>
        <v/>
      </c>
      <c r="I186" s="55" t="n"/>
      <c r="J186" s="56" t="n"/>
      <c r="K186" s="55" t="n"/>
      <c r="L186" s="55" t="n"/>
    </row>
    <row r="187" ht="16" customHeight="1">
      <c r="A187" s="55" t="n"/>
      <c r="B187" s="56" t="n"/>
      <c r="C187" s="56" t="n"/>
      <c r="D187" s="56" t="n"/>
      <c r="E187" s="57" t="n"/>
      <c r="F187" s="57" t="n"/>
      <c r="G187" s="58">
        <f>IF(OR(E187="",F187=""),"",(F187-E187)/365.25)</f>
        <v/>
      </c>
      <c r="H187" s="59">
        <f>IF(G187="","",IF(G187&lt;0.25,"Under 3 months",IF(G187&lt;1,"3–12 months",IF(G187&lt;3,"1–3 years","3+ years"))))</f>
        <v/>
      </c>
      <c r="I187" s="55" t="n"/>
      <c r="J187" s="56" t="n"/>
      <c r="K187" s="55" t="n"/>
      <c r="L187" s="55" t="n"/>
    </row>
    <row r="188" ht="16" customHeight="1">
      <c r="A188" s="55" t="n"/>
      <c r="B188" s="56" t="n"/>
      <c r="C188" s="56" t="n"/>
      <c r="D188" s="56" t="n"/>
      <c r="E188" s="57" t="n"/>
      <c r="F188" s="57" t="n"/>
      <c r="G188" s="58">
        <f>IF(OR(E188="",F188=""),"",(F188-E188)/365.25)</f>
        <v/>
      </c>
      <c r="H188" s="59">
        <f>IF(G188="","",IF(G188&lt;0.25,"Under 3 months",IF(G188&lt;1,"3–12 months",IF(G188&lt;3,"1–3 years","3+ years"))))</f>
        <v/>
      </c>
      <c r="I188" s="55" t="n"/>
      <c r="J188" s="56" t="n"/>
      <c r="K188" s="55" t="n"/>
      <c r="L188" s="55" t="n"/>
    </row>
    <row r="189" ht="16" customHeight="1">
      <c r="A189" s="55" t="n"/>
      <c r="B189" s="56" t="n"/>
      <c r="C189" s="56" t="n"/>
      <c r="D189" s="56" t="n"/>
      <c r="E189" s="57" t="n"/>
      <c r="F189" s="57" t="n"/>
      <c r="G189" s="58">
        <f>IF(OR(E189="",F189=""),"",(F189-E189)/365.25)</f>
        <v/>
      </c>
      <c r="H189" s="59">
        <f>IF(G189="","",IF(G189&lt;0.25,"Under 3 months",IF(G189&lt;1,"3–12 months",IF(G189&lt;3,"1–3 years","3+ years"))))</f>
        <v/>
      </c>
      <c r="I189" s="55" t="n"/>
      <c r="J189" s="56" t="n"/>
      <c r="K189" s="55" t="n"/>
      <c r="L189" s="55" t="n"/>
    </row>
    <row r="190" ht="16" customHeight="1">
      <c r="A190" s="55" t="n"/>
      <c r="B190" s="56" t="n"/>
      <c r="C190" s="56" t="n"/>
      <c r="D190" s="56" t="n"/>
      <c r="E190" s="57" t="n"/>
      <c r="F190" s="57" t="n"/>
      <c r="G190" s="58">
        <f>IF(OR(E190="",F190=""),"",(F190-E190)/365.25)</f>
        <v/>
      </c>
      <c r="H190" s="59">
        <f>IF(G190="","",IF(G190&lt;0.25,"Under 3 months",IF(G190&lt;1,"3–12 months",IF(G190&lt;3,"1–3 years","3+ years"))))</f>
        <v/>
      </c>
      <c r="I190" s="55" t="n"/>
      <c r="J190" s="56" t="n"/>
      <c r="K190" s="55" t="n"/>
      <c r="L190" s="55" t="n"/>
    </row>
    <row r="191" ht="16" customHeight="1">
      <c r="A191" s="55" t="n"/>
      <c r="B191" s="56" t="n"/>
      <c r="C191" s="56" t="n"/>
      <c r="D191" s="56" t="n"/>
      <c r="E191" s="57" t="n"/>
      <c r="F191" s="57" t="n"/>
      <c r="G191" s="58">
        <f>IF(OR(E191="",F191=""),"",(F191-E191)/365.25)</f>
        <v/>
      </c>
      <c r="H191" s="59">
        <f>IF(G191="","",IF(G191&lt;0.25,"Under 3 months",IF(G191&lt;1,"3–12 months",IF(G191&lt;3,"1–3 years","3+ years"))))</f>
        <v/>
      </c>
      <c r="I191" s="55" t="n"/>
      <c r="J191" s="56" t="n"/>
      <c r="K191" s="55" t="n"/>
      <c r="L191" s="55" t="n"/>
    </row>
    <row r="192" ht="16" customHeight="1">
      <c r="A192" s="55" t="n"/>
      <c r="B192" s="56" t="n"/>
      <c r="C192" s="56" t="n"/>
      <c r="D192" s="56" t="n"/>
      <c r="E192" s="57" t="n"/>
      <c r="F192" s="57" t="n"/>
      <c r="G192" s="58">
        <f>IF(OR(E192="",F192=""),"",(F192-E192)/365.25)</f>
        <v/>
      </c>
      <c r="H192" s="59">
        <f>IF(G192="","",IF(G192&lt;0.25,"Under 3 months",IF(G192&lt;1,"3–12 months",IF(G192&lt;3,"1–3 years","3+ years"))))</f>
        <v/>
      </c>
      <c r="I192" s="55" t="n"/>
      <c r="J192" s="56" t="n"/>
      <c r="K192" s="55" t="n"/>
      <c r="L192" s="55" t="n"/>
    </row>
    <row r="193" ht="16" customHeight="1">
      <c r="A193" s="55" t="n"/>
      <c r="B193" s="56" t="n"/>
      <c r="C193" s="56" t="n"/>
      <c r="D193" s="56" t="n"/>
      <c r="E193" s="57" t="n"/>
      <c r="F193" s="57" t="n"/>
      <c r="G193" s="58">
        <f>IF(OR(E193="",F193=""),"",(F193-E193)/365.25)</f>
        <v/>
      </c>
      <c r="H193" s="59">
        <f>IF(G193="","",IF(G193&lt;0.25,"Under 3 months",IF(G193&lt;1,"3–12 months",IF(G193&lt;3,"1–3 years","3+ years"))))</f>
        <v/>
      </c>
      <c r="I193" s="55" t="n"/>
      <c r="J193" s="56" t="n"/>
      <c r="K193" s="55" t="n"/>
      <c r="L193" s="55" t="n"/>
    </row>
    <row r="194" ht="16" customHeight="1">
      <c r="A194" s="55" t="n"/>
      <c r="B194" s="56" t="n"/>
      <c r="C194" s="56" t="n"/>
      <c r="D194" s="56" t="n"/>
      <c r="E194" s="57" t="n"/>
      <c r="F194" s="57" t="n"/>
      <c r="G194" s="58">
        <f>IF(OR(E194="",F194=""),"",(F194-E194)/365.25)</f>
        <v/>
      </c>
      <c r="H194" s="59">
        <f>IF(G194="","",IF(G194&lt;0.25,"Under 3 months",IF(G194&lt;1,"3–12 months",IF(G194&lt;3,"1–3 years","3+ years"))))</f>
        <v/>
      </c>
      <c r="I194" s="55" t="n"/>
      <c r="J194" s="56" t="n"/>
      <c r="K194" s="55" t="n"/>
      <c r="L194" s="55" t="n"/>
    </row>
    <row r="195" ht="16" customHeight="1">
      <c r="A195" s="55" t="n"/>
      <c r="B195" s="56" t="n"/>
      <c r="C195" s="56" t="n"/>
      <c r="D195" s="56" t="n"/>
      <c r="E195" s="57" t="n"/>
      <c r="F195" s="57" t="n"/>
      <c r="G195" s="58">
        <f>IF(OR(E195="",F195=""),"",(F195-E195)/365.25)</f>
        <v/>
      </c>
      <c r="H195" s="59">
        <f>IF(G195="","",IF(G195&lt;0.25,"Under 3 months",IF(G195&lt;1,"3–12 months",IF(G195&lt;3,"1–3 years","3+ years"))))</f>
        <v/>
      </c>
      <c r="I195" s="55" t="n"/>
      <c r="J195" s="56" t="n"/>
      <c r="K195" s="55" t="n"/>
      <c r="L195" s="55" t="n"/>
    </row>
    <row r="196" ht="16" customHeight="1">
      <c r="A196" s="55" t="n"/>
      <c r="B196" s="56" t="n"/>
      <c r="C196" s="56" t="n"/>
      <c r="D196" s="56" t="n"/>
      <c r="E196" s="57" t="n"/>
      <c r="F196" s="57" t="n"/>
      <c r="G196" s="58">
        <f>IF(OR(E196="",F196=""),"",(F196-E196)/365.25)</f>
        <v/>
      </c>
      <c r="H196" s="59">
        <f>IF(G196="","",IF(G196&lt;0.25,"Under 3 months",IF(G196&lt;1,"3–12 months",IF(G196&lt;3,"1–3 years","3+ years"))))</f>
        <v/>
      </c>
      <c r="I196" s="55" t="n"/>
      <c r="J196" s="56" t="n"/>
      <c r="K196" s="55" t="n"/>
      <c r="L196" s="55" t="n"/>
    </row>
    <row r="197" ht="16" customHeight="1">
      <c r="A197" s="55" t="n"/>
      <c r="B197" s="56" t="n"/>
      <c r="C197" s="56" t="n"/>
      <c r="D197" s="56" t="n"/>
      <c r="E197" s="57" t="n"/>
      <c r="F197" s="57" t="n"/>
      <c r="G197" s="58">
        <f>IF(OR(E197="",F197=""),"",(F197-E197)/365.25)</f>
        <v/>
      </c>
      <c r="H197" s="59">
        <f>IF(G197="","",IF(G197&lt;0.25,"Under 3 months",IF(G197&lt;1,"3–12 months",IF(G197&lt;3,"1–3 years","3+ years"))))</f>
        <v/>
      </c>
      <c r="I197" s="55" t="n"/>
      <c r="J197" s="56" t="n"/>
      <c r="K197" s="55" t="n"/>
      <c r="L197" s="55" t="n"/>
    </row>
    <row r="198" ht="16" customHeight="1">
      <c r="A198" s="55" t="n"/>
      <c r="B198" s="56" t="n"/>
      <c r="C198" s="56" t="n"/>
      <c r="D198" s="56" t="n"/>
      <c r="E198" s="57" t="n"/>
      <c r="F198" s="57" t="n"/>
      <c r="G198" s="58">
        <f>IF(OR(E198="",F198=""),"",(F198-E198)/365.25)</f>
        <v/>
      </c>
      <c r="H198" s="59">
        <f>IF(G198="","",IF(G198&lt;0.25,"Under 3 months",IF(G198&lt;1,"3–12 months",IF(G198&lt;3,"1–3 years","3+ years"))))</f>
        <v/>
      </c>
      <c r="I198" s="55" t="n"/>
      <c r="J198" s="56" t="n"/>
      <c r="K198" s="55" t="n"/>
      <c r="L198" s="55" t="n"/>
    </row>
    <row r="199" ht="16" customHeight="1">
      <c r="A199" s="55" t="n"/>
      <c r="B199" s="56" t="n"/>
      <c r="C199" s="56" t="n"/>
      <c r="D199" s="56" t="n"/>
      <c r="E199" s="57" t="n"/>
      <c r="F199" s="57" t="n"/>
      <c r="G199" s="58">
        <f>IF(OR(E199="",F199=""),"",(F199-E199)/365.25)</f>
        <v/>
      </c>
      <c r="H199" s="59">
        <f>IF(G199="","",IF(G199&lt;0.25,"Under 3 months",IF(G199&lt;1,"3–12 months",IF(G199&lt;3,"1–3 years","3+ years"))))</f>
        <v/>
      </c>
      <c r="I199" s="55" t="n"/>
      <c r="J199" s="56" t="n"/>
      <c r="K199" s="55" t="n"/>
      <c r="L199" s="55" t="n"/>
    </row>
    <row r="200" ht="16" customHeight="1">
      <c r="A200" s="55" t="n"/>
      <c r="B200" s="56" t="n"/>
      <c r="C200" s="56" t="n"/>
      <c r="D200" s="56" t="n"/>
      <c r="E200" s="57" t="n"/>
      <c r="F200" s="57" t="n"/>
      <c r="G200" s="58">
        <f>IF(OR(E200="",F200=""),"",(F200-E200)/365.25)</f>
        <v/>
      </c>
      <c r="H200" s="59">
        <f>IF(G200="","",IF(G200&lt;0.25,"Under 3 months",IF(G200&lt;1,"3–12 months",IF(G200&lt;3,"1–3 years","3+ years"))))</f>
        <v/>
      </c>
      <c r="I200" s="55" t="n"/>
      <c r="J200" s="56" t="n"/>
      <c r="K200" s="55" t="n"/>
      <c r="L200" s="55" t="n"/>
    </row>
    <row r="201" ht="16" customHeight="1">
      <c r="A201" s="55" t="n"/>
      <c r="B201" s="56" t="n"/>
      <c r="C201" s="56" t="n"/>
      <c r="D201" s="56" t="n"/>
      <c r="E201" s="57" t="n"/>
      <c r="F201" s="57" t="n"/>
      <c r="G201" s="58">
        <f>IF(OR(E201="",F201=""),"",(F201-E201)/365.25)</f>
        <v/>
      </c>
      <c r="H201" s="59">
        <f>IF(G201="","",IF(G201&lt;0.25,"Under 3 months",IF(G201&lt;1,"3–12 months",IF(G201&lt;3,"1–3 years","3+ years"))))</f>
        <v/>
      </c>
      <c r="I201" s="55" t="n"/>
      <c r="J201" s="56" t="n"/>
      <c r="K201" s="55" t="n"/>
      <c r="L201" s="55" t="n"/>
    </row>
    <row r="202" ht="16" customHeight="1">
      <c r="A202" s="55" t="n"/>
      <c r="B202" s="56" t="n"/>
      <c r="C202" s="56" t="n"/>
      <c r="D202" s="56" t="n"/>
      <c r="E202" s="57" t="n"/>
      <c r="F202" s="57" t="n"/>
      <c r="G202" s="58">
        <f>IF(OR(E202="",F202=""),"",(F202-E202)/365.25)</f>
        <v/>
      </c>
      <c r="H202" s="59">
        <f>IF(G202="","",IF(G202&lt;0.25,"Under 3 months",IF(G202&lt;1,"3–12 months",IF(G202&lt;3,"1–3 years","3+ years"))))</f>
        <v/>
      </c>
      <c r="I202" s="55" t="n"/>
      <c r="J202" s="56" t="n"/>
      <c r="K202" s="55" t="n"/>
      <c r="L202" s="55" t="n"/>
    </row>
    <row r="203" ht="16" customHeight="1">
      <c r="A203" s="55" t="n"/>
      <c r="B203" s="56" t="n"/>
      <c r="C203" s="56" t="n"/>
      <c r="D203" s="56" t="n"/>
      <c r="E203" s="57" t="n"/>
      <c r="F203" s="57" t="n"/>
      <c r="G203" s="58">
        <f>IF(OR(E203="",F203=""),"",(F203-E203)/365.25)</f>
        <v/>
      </c>
      <c r="H203" s="59">
        <f>IF(G203="","",IF(G203&lt;0.25,"Under 3 months",IF(G203&lt;1,"3–12 months",IF(G203&lt;3,"1–3 years","3+ years"))))</f>
        <v/>
      </c>
      <c r="I203" s="55" t="n"/>
      <c r="J203" s="56" t="n"/>
      <c r="K203" s="55" t="n"/>
      <c r="L203" s="55" t="n"/>
    </row>
    <row r="204" ht="16" customHeight="1">
      <c r="A204" s="55" t="n"/>
      <c r="B204" s="56" t="n"/>
      <c r="C204" s="56" t="n"/>
      <c r="D204" s="56" t="n"/>
      <c r="E204" s="57" t="n"/>
      <c r="F204" s="57" t="n"/>
      <c r="G204" s="58">
        <f>IF(OR(E204="",F204=""),"",(F204-E204)/365.25)</f>
        <v/>
      </c>
      <c r="H204" s="59">
        <f>IF(G204="","",IF(G204&lt;0.25,"Under 3 months",IF(G204&lt;1,"3–12 months",IF(G204&lt;3,"1–3 years","3+ years"))))</f>
        <v/>
      </c>
      <c r="I204" s="55" t="n"/>
      <c r="J204" s="56" t="n"/>
      <c r="K204" s="55" t="n"/>
      <c r="L204" s="55" t="n"/>
    </row>
    <row r="205" ht="16" customHeight="1">
      <c r="A205" s="55" t="n"/>
      <c r="B205" s="56" t="n"/>
      <c r="C205" s="56" t="n"/>
      <c r="D205" s="56" t="n"/>
      <c r="E205" s="57" t="n"/>
      <c r="F205" s="57" t="n"/>
      <c r="G205" s="58">
        <f>IF(OR(E205="",F205=""),"",(F205-E205)/365.25)</f>
        <v/>
      </c>
      <c r="H205" s="59">
        <f>IF(G205="","",IF(G205&lt;0.25,"Under 3 months",IF(G205&lt;1,"3–12 months",IF(G205&lt;3,"1–3 years","3+ years"))))</f>
        <v/>
      </c>
      <c r="I205" s="55" t="n"/>
      <c r="J205" s="56" t="n"/>
      <c r="K205" s="55" t="n"/>
      <c r="L205" s="55" t="n"/>
    </row>
  </sheetData>
  <autoFilter ref="A5:L46"/>
  <conditionalFormatting sqref="A6:L205">
    <cfRule type="expression" priority="1" dxfId="1">
      <formula>$I6="Involuntary"</formula>
    </cfRule>
  </conditionalFormatting>
  <conditionalFormatting sqref="K6:K205">
    <cfRule type="cellIs" priority="2" operator="equal" dxfId="2">
      <formula>"Y"</formula>
    </cfRule>
  </conditionalFormatting>
  <conditionalFormatting sqref="H6:H205">
    <cfRule type="cellIs" priority="3" operator="equal" dxfId="3">
      <formula>"Under 3 months"</formula>
    </cfRule>
  </conditionalFormatting>
  <dataValidations count="6">
    <dataValidation sqref="C6:C205" showDropDown="0" showInputMessage="0" showErrorMessage="0" allowBlank="1" type="list">
      <formula1>Lists!$A$2:$A$6</formula1>
    </dataValidation>
    <dataValidation sqref="I6:I205" showDropDown="0" showInputMessage="0" showErrorMessage="0" allowBlank="1" type="list">
      <formula1>Lists!$C$2:$C$3</formula1>
    </dataValidation>
    <dataValidation sqref="J6:J205" showDropDown="0" showInputMessage="0" showErrorMessage="0" allowBlank="1" type="list">
      <formula1>Lists!$B$2:$B$11</formula1>
    </dataValidation>
    <dataValidation sqref="K6:K205" showDropDown="0" showInputMessage="0" showErrorMessage="0" allowBlank="1" type="list">
      <formula1>Lists!$D$2:$D$3</formula1>
    </dataValidation>
    <dataValidation sqref="L6:L205" showDropDown="0" showInputMessage="0" showErrorMessage="0" allowBlank="1" type="list">
      <formula1>Lists!$D$2:$D$4</formula1>
    </dataValidation>
    <dataValidation sqref="E6:F205" showDropDown="0" showInputMessage="0" showErrorMessage="1" allowBlank="1" error="Enter a valid date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60" t="inlineStr">
        <is>
          <t>Departments</t>
        </is>
      </c>
      <c r="B1" s="60" t="inlineStr">
        <is>
          <t>Exit reasons</t>
        </is>
      </c>
      <c r="C1" s="60" t="inlineStr">
        <is>
          <t>Type</t>
        </is>
      </c>
      <c r="D1" s="60" t="inlineStr">
        <is>
          <t>Y/N</t>
        </is>
      </c>
      <c r="F1" s="52" t="inlineStr">
        <is>
          <t>Add or rename departments and reasons here; the drop-downs and summary tables use these exact spellings.</t>
        </is>
      </c>
    </row>
    <row r="2">
      <c r="A2" t="inlineStr">
        <is>
          <t>Home Care Aides</t>
        </is>
      </c>
      <c r="B2" t="inlineStr">
        <is>
          <t>Pay / better offer</t>
        </is>
      </c>
      <c r="C2" t="inlineStr">
        <is>
          <t>Voluntary</t>
        </is>
      </c>
      <c r="D2" t="inlineStr">
        <is>
          <t>Y</t>
        </is>
      </c>
    </row>
    <row r="3">
      <c r="A3" t="inlineStr">
        <is>
          <t>Field Nursing</t>
        </is>
      </c>
      <c r="B3" t="inlineStr">
        <is>
          <t>Schedule / hours</t>
        </is>
      </c>
      <c r="C3" t="inlineStr">
        <is>
          <t>Involuntary</t>
        </is>
      </c>
      <c r="D3" t="inlineStr">
        <is>
          <t>N</t>
        </is>
      </c>
    </row>
    <row r="4">
      <c r="A4" t="inlineStr">
        <is>
          <t>Therapy</t>
        </is>
      </c>
      <c r="B4" t="inlineStr">
        <is>
          <t>Travel between visits</t>
        </is>
      </c>
      <c r="D4" t="inlineStr">
        <is>
          <t>N/A</t>
        </is>
      </c>
    </row>
    <row r="5">
      <c r="A5" t="inlineStr">
        <is>
          <t>Scheduling &amp; Intake</t>
        </is>
      </c>
      <c r="B5" t="inlineStr">
        <is>
          <t>Career growth</t>
        </is>
      </c>
    </row>
    <row r="6">
      <c r="A6" t="inlineStr">
        <is>
          <t>Administration</t>
        </is>
      </c>
      <c r="B6" t="inlineStr">
        <is>
          <t>Burnout / workload</t>
        </is>
      </c>
    </row>
    <row r="7">
      <c r="B7" t="inlineStr">
        <is>
          <t>Relocation</t>
        </is>
      </c>
    </row>
    <row r="8">
      <c r="B8" t="inlineStr">
        <is>
          <t>Personal / family</t>
        </is>
      </c>
    </row>
    <row r="9">
      <c r="B9" t="inlineStr">
        <is>
          <t>Performance</t>
        </is>
      </c>
    </row>
    <row r="10">
      <c r="B10" t="inlineStr">
        <is>
          <t>Attendance</t>
        </is>
      </c>
    </row>
    <row r="11">
      <c r="B11" t="inlineStr">
        <is>
          <t>Policy violation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reportsexcel.com</dc:creator>
  <dc:title xmlns:dc="http://purl.org/dc/elements/1.1/">Employee Turnover Report Template</dc:title>
  <dcterms:created xmlns:dcterms="http://purl.org/dc/terms/" xmlns:xsi="http://www.w3.org/2001/XMLSchema-instance" xsi:type="dcterms:W3CDTF">2026-10-17T06:49:19Z</dcterms:created>
  <dcterms:modified xmlns:dcterms="http://purl.org/dc/terms/" xmlns:xsi="http://www.w3.org/2001/XMLSchema-instance" xsi:type="dcterms:W3CDTF">2026-10-17T06:49:19Z</dcterms:modified>
</cp:coreProperties>
</file>