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Report" sheetId="1" state="visible" r:id="rId1"/>
    <sheet xmlns:r="http://schemas.openxmlformats.org/officeDocument/2006/relationships" name="Monthly Log" sheetId="2" state="visible" r:id="rId2"/>
  </sheets>
  <definedNames>
    <definedName name="_xlnm.Print_Titles" localSheetId="0">'Daily Report'!$1:$3</definedName>
    <definedName name="_xlnm.Print_Area" localSheetId="0">'Daily Report'!$A$1:$H$78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&quot;No. &quot;000"/>
    <numFmt numFmtId="165" formatCode="yyyy-mm-dd"/>
    <numFmt numFmtId="166" formatCode="ddd mmm d, yyyy"/>
    <numFmt numFmtId="167" formatCode="mmm d, yyyy"/>
    <numFmt numFmtId="168" formatCode="#,##0.0"/>
    <numFmt numFmtId="169" formatCode="0.0"/>
    <numFmt numFmtId="170" formatCode="0.0;-0.0;&quot;–&quot;"/>
    <numFmt numFmtId="171" formatCode="#,##0.0;-#,##0.0;&quot;–&quot;"/>
    <numFmt numFmtId="172" formatCode="0.00;-0.00;&quot;–&quot;"/>
    <numFmt numFmtId="173" formatCode="0;-0;&quot;–&quot;"/>
  </numFmts>
  <fonts count="21">
    <font>
      <name val="Calibri"/>
      <family val="2"/>
      <color theme="1"/>
      <sz val="11"/>
      <scheme val="minor"/>
    </font>
    <font>
      <name val="Arial"/>
      <b val="1"/>
      <color rgb="00FFFFFF"/>
      <sz val="19"/>
    </font>
    <font>
      <name val="Arial"/>
      <color rgb="00D8CFC4"/>
      <sz val="9"/>
    </font>
    <font>
      <name val="Arial"/>
      <b val="1"/>
      <color rgb="00F2A06B"/>
      <sz val="8"/>
    </font>
    <font>
      <name val="Arial"/>
      <b val="1"/>
      <color rgb="00FFFFFF"/>
      <sz val="18"/>
    </font>
    <font>
      <name val="Arial"/>
      <color rgb="00D8CFC4"/>
      <sz val="8.5"/>
    </font>
    <font>
      <name val="Arial"/>
      <b val="1"/>
      <color rgb="007A7067"/>
      <sz val="7.5"/>
    </font>
    <font>
      <name val="Arial"/>
      <b val="1"/>
      <color rgb="002E2A27"/>
      <sz val="10"/>
    </font>
    <font>
      <name val="Arial"/>
      <color rgb="002E2A27"/>
      <sz val="10"/>
    </font>
    <font>
      <name val="Arial"/>
      <b val="1"/>
      <color rgb="00D9601A"/>
      <sz val="7.5"/>
    </font>
    <font>
      <name val="Arial"/>
      <b val="1"/>
      <color rgb="002E2A27"/>
      <sz val="17"/>
    </font>
    <font>
      <name val="Arial"/>
      <b val="1"/>
      <color rgb="00FFFFFF"/>
      <sz val="10"/>
    </font>
    <font>
      <name val="Arial"/>
      <i val="1"/>
      <color rgb="00CFC5B8"/>
      <sz val="7.5"/>
    </font>
    <font>
      <name val="Arial"/>
      <b val="1"/>
      <color rgb="002E2A27"/>
      <sz val="7.5"/>
    </font>
    <font>
      <name val="Arial"/>
      <color rgb="002E2A27"/>
      <sz val="9.5"/>
    </font>
    <font>
      <name val="Arial"/>
      <b val="1"/>
      <color rgb="002E2A27"/>
      <sz val="9.5"/>
    </font>
    <font>
      <name val="Arial"/>
      <i val="1"/>
      <color rgb="007A7067"/>
      <sz val="8"/>
    </font>
    <font>
      <name val="Arial"/>
      <b val="1"/>
      <color rgb="00FFFFFF"/>
      <sz val="14"/>
    </font>
    <font>
      <name val="Arial"/>
      <b val="1"/>
      <color rgb="007A7067"/>
      <sz val="9.5"/>
    </font>
    <font>
      <name val="Arial"/>
      <color rgb="007A7067"/>
      <sz val="9.5"/>
    </font>
    <font>
      <name val="Arial"/>
      <i val="1"/>
      <color rgb="007A7067"/>
      <sz val="7.5"/>
    </font>
  </fonts>
  <fills count="8">
    <fill>
      <patternFill/>
    </fill>
    <fill>
      <patternFill patternType="gray125"/>
    </fill>
    <fill>
      <patternFill patternType="solid">
        <fgColor rgb="002E2A27"/>
      </patternFill>
    </fill>
    <fill>
      <patternFill patternType="solid">
        <fgColor rgb="00D9601A"/>
      </patternFill>
    </fill>
    <fill>
      <patternFill patternType="solid">
        <fgColor rgb="00F3EEE7"/>
      </patternFill>
    </fill>
    <fill>
      <patternFill patternType="solid">
        <fgColor rgb="00F4ECE1"/>
      </patternFill>
    </fill>
    <fill>
      <patternFill patternType="solid">
        <fgColor rgb="00FCE8D9"/>
      </patternFill>
    </fill>
    <fill>
      <patternFill patternType="solid">
        <fgColor rgb="00FFF7F0"/>
      </patternFill>
    </fill>
  </fills>
  <borders count="7">
    <border>
      <left/>
      <right/>
      <top/>
      <bottom/>
      <diagonal/>
    </border>
    <border>
      <bottom style="thin">
        <color rgb="00D9601A"/>
      </bottom>
    </border>
    <border>
      <bottom style="thin">
        <color rgb="00DDD5C9"/>
      </bottom>
    </border>
    <border>
      <left style="thick">
        <color rgb="00D9601A"/>
      </left>
    </border>
    <border>
      <bottom style="medium">
        <color rgb="00D9601A"/>
      </bottom>
    </border>
    <border>
      <bottom style="hair">
        <color rgb="00BFB4A6"/>
      </bottom>
    </border>
    <border>
      <top style="thin">
        <color rgb="002E2A27"/>
      </top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" fillId="2" borderId="0" applyAlignment="1" pivotButton="0" quotePrefix="0" xfId="0">
      <alignment vertical="bottom" indent="1"/>
    </xf>
    <xf numFmtId="0" fontId="0" fillId="2" borderId="0" pivotButton="0" quotePrefix="0" xfId="0"/>
    <xf numFmtId="0" fontId="3" fillId="2" borderId="0" applyAlignment="1" pivotButton="0" quotePrefix="0" xfId="0">
      <alignment horizontal="right" vertical="bottom"/>
    </xf>
    <xf numFmtId="164" fontId="4" fillId="2" borderId="0" applyAlignment="1" pivotButton="0" quotePrefix="0" xfId="0">
      <alignment horizontal="center" vertical="bottom"/>
    </xf>
    <xf numFmtId="0" fontId="2" fillId="2" borderId="0" applyAlignment="1" pivotButton="0" quotePrefix="0" xfId="0">
      <alignment vertical="top" indent="1"/>
    </xf>
    <xf numFmtId="0" fontId="5" fillId="2" borderId="0" applyAlignment="1" pivotButton="0" quotePrefix="0" xfId="0">
      <alignment horizontal="center" vertical="top"/>
    </xf>
    <xf numFmtId="0" fontId="0" fillId="3" borderId="0" pivotButton="0" quotePrefix="0" xfId="0"/>
    <xf numFmtId="0" fontId="6" fillId="0" borderId="0" applyAlignment="1" pivotButton="0" quotePrefix="0" xfId="0">
      <alignment horizontal="left" vertical="bottom"/>
    </xf>
    <xf numFmtId="0" fontId="7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0" borderId="0" applyAlignment="1" pivotButton="0" quotePrefix="0" xfId="0">
      <alignment horizontal="center" vertical="bottom"/>
    </xf>
    <xf numFmtId="166" fontId="7" fillId="0" borderId="1" applyAlignment="1" pivotButton="0" quotePrefix="0" xfId="0">
      <alignment horizontal="left" vertical="center"/>
    </xf>
    <xf numFmtId="167" fontId="8" fillId="0" borderId="1" applyAlignment="1" pivotButton="0" quotePrefix="0" xfId="0">
      <alignment horizontal="left" vertical="center"/>
    </xf>
    <xf numFmtId="1" fontId="8" fillId="0" borderId="1" applyAlignment="1" pivotButton="0" quotePrefix="0" xfId="0">
      <alignment horizontal="center" vertical="center"/>
    </xf>
    <xf numFmtId="1" fontId="8" fillId="4" borderId="2" applyAlignment="1" pivotButton="0" quotePrefix="0" xfId="0">
      <alignment horizontal="center" vertical="center"/>
    </xf>
    <xf numFmtId="9" fontId="8" fillId="4" borderId="2" applyAlignment="1" pivotButton="0" quotePrefix="0" xfId="0">
      <alignment horizontal="center" vertical="center"/>
    </xf>
    <xf numFmtId="0" fontId="9" fillId="5" borderId="3" applyAlignment="1" pivotButton="0" quotePrefix="0" xfId="0">
      <alignment vertical="bottom" indent="1"/>
    </xf>
    <xf numFmtId="0" fontId="0" fillId="5" borderId="0" pivotButton="0" quotePrefix="0" xfId="0"/>
    <xf numFmtId="1" fontId="10" fillId="5" borderId="3" applyAlignment="1" pivotButton="0" quotePrefix="0" xfId="0">
      <alignment horizontal="left" vertical="center" indent="1"/>
    </xf>
    <xf numFmtId="168" fontId="10" fillId="5" borderId="3" applyAlignment="1" pivotButton="0" quotePrefix="0" xfId="0">
      <alignment horizontal="left" vertical="center" indent="1"/>
    </xf>
    <xf numFmtId="2" fontId="10" fillId="5" borderId="3" applyAlignment="1" pivotButton="0" quotePrefix="0" xfId="0">
      <alignment horizontal="left" vertical="center" indent="1"/>
    </xf>
    <xf numFmtId="49" fontId="10" fillId="5" borderId="3" applyAlignment="1" pivotButton="0" quotePrefix="0" xfId="0">
      <alignment horizontal="left" vertical="center" indent="1"/>
    </xf>
    <xf numFmtId="0" fontId="11" fillId="2" borderId="3" applyAlignment="1" pivotButton="0" quotePrefix="0" xfId="0">
      <alignment vertical="center" indent="1"/>
    </xf>
    <xf numFmtId="2" fontId="8" fillId="0" borderId="1" applyAlignment="1" pivotButton="0" quotePrefix="0" xfId="0">
      <alignment horizontal="center" vertical="center"/>
    </xf>
    <xf numFmtId="0" fontId="12" fillId="2" borderId="0" applyAlignment="1" pivotButton="0" quotePrefix="0" xfId="0">
      <alignment horizontal="right" vertical="center"/>
    </xf>
    <xf numFmtId="0" fontId="13" fillId="5" borderId="4" applyAlignment="1" pivotButton="0" quotePrefix="0" xfId="0">
      <alignment horizontal="left" vertical="center" wrapText="1"/>
    </xf>
    <xf numFmtId="0" fontId="13" fillId="5" borderId="4" applyAlignment="1" pivotButton="0" quotePrefix="0" xfId="0">
      <alignment horizontal="center" vertical="center" wrapText="1"/>
    </xf>
    <xf numFmtId="0" fontId="0" fillId="5" borderId="4" pivotButton="0" quotePrefix="0" xfId="0"/>
    <xf numFmtId="0" fontId="14" fillId="0" borderId="5" applyAlignment="1" pivotButton="0" quotePrefix="0" xfId="0">
      <alignment horizontal="left" vertical="center"/>
    </xf>
    <xf numFmtId="0" fontId="14" fillId="0" borderId="5" applyAlignment="1" pivotButton="0" quotePrefix="0" xfId="0">
      <alignment horizontal="center" vertical="center"/>
    </xf>
    <xf numFmtId="169" fontId="14" fillId="0" borderId="5" applyAlignment="1" pivotButton="0" quotePrefix="0" xfId="0">
      <alignment horizontal="center" vertical="center"/>
    </xf>
    <xf numFmtId="170" fontId="14" fillId="0" borderId="5" applyAlignment="1" pivotButton="0" quotePrefix="0" xfId="0">
      <alignment horizontal="center" vertical="center"/>
    </xf>
    <xf numFmtId="168" fontId="14" fillId="4" borderId="5" applyAlignment="1" pivotButton="0" quotePrefix="0" xfId="0">
      <alignment horizontal="center" vertical="center"/>
    </xf>
    <xf numFmtId="0" fontId="0" fillId="0" borderId="5" pivotButton="0" quotePrefix="0" xfId="0"/>
    <xf numFmtId="171" fontId="14" fillId="4" borderId="5" applyAlignment="1" pivotButton="0" quotePrefix="0" xfId="0">
      <alignment horizontal="center" vertical="center"/>
    </xf>
    <xf numFmtId="49" fontId="15" fillId="6" borderId="6" applyAlignment="1" pivotButton="0" quotePrefix="0" xfId="0">
      <alignment horizontal="left" vertical="center"/>
    </xf>
    <xf numFmtId="1" fontId="15" fillId="6" borderId="6" applyAlignment="1" pivotButton="0" quotePrefix="0" xfId="0">
      <alignment horizontal="center" vertical="center"/>
    </xf>
    <xf numFmtId="0" fontId="0" fillId="6" borderId="6" pivotButton="0" quotePrefix="0" xfId="0"/>
    <xf numFmtId="169" fontId="15" fillId="6" borderId="6" applyAlignment="1" pivotButton="0" quotePrefix="0" xfId="0">
      <alignment horizontal="center" vertical="center"/>
    </xf>
    <xf numFmtId="168" fontId="15" fillId="6" borderId="6" applyAlignment="1" pivotButton="0" quotePrefix="0" xfId="0">
      <alignment horizontal="center" vertical="center"/>
    </xf>
    <xf numFmtId="9" fontId="14" fillId="4" borderId="5" applyAlignment="1" pivotButton="0" quotePrefix="0" xfId="0">
      <alignment horizontal="center" vertical="center"/>
    </xf>
    <xf numFmtId="9" fontId="15" fillId="6" borderId="6" applyAlignment="1" pivotButton="0" quotePrefix="0" xfId="0">
      <alignment horizontal="center" vertical="center"/>
    </xf>
    <xf numFmtId="9" fontId="14" fillId="0" borderId="5" applyAlignment="1" pivotButton="0" quotePrefix="0" xfId="0">
      <alignment horizontal="center" vertical="center"/>
    </xf>
    <xf numFmtId="3" fontId="14" fillId="0" borderId="5" applyAlignment="1" pivotButton="0" quotePrefix="0" xfId="0">
      <alignment horizontal="center" vertical="center"/>
    </xf>
    <xf numFmtId="172" fontId="14" fillId="0" borderId="5" applyAlignment="1" pivotButton="0" quotePrefix="0" xfId="0">
      <alignment horizontal="center" vertical="center"/>
    </xf>
    <xf numFmtId="2" fontId="15" fillId="6" borderId="6" applyAlignment="1" pivotButton="0" quotePrefix="0" xfId="0">
      <alignment horizontal="center" vertical="center"/>
    </xf>
    <xf numFmtId="0" fontId="14" fillId="6" borderId="6" applyAlignment="1" pivotButton="0" quotePrefix="0" xfId="0">
      <alignment horizontal="left" vertical="center"/>
    </xf>
    <xf numFmtId="0" fontId="16" fillId="0" borderId="0" pivotButton="0" quotePrefix="0" xfId="0"/>
    <xf numFmtId="18" fontId="14" fillId="0" borderId="5" applyAlignment="1" pivotButton="0" quotePrefix="0" xfId="0">
      <alignment horizontal="center" vertical="center"/>
    </xf>
    <xf numFmtId="2" fontId="14" fillId="4" borderId="5" applyAlignment="1" pivotButton="0" quotePrefix="0" xfId="0">
      <alignment horizontal="center" vertical="center"/>
    </xf>
    <xf numFmtId="0" fontId="14" fillId="0" borderId="5" applyAlignment="1" pivotButton="0" quotePrefix="0" xfId="0">
      <alignment vertical="center" wrapText="1" indent="1"/>
    </xf>
    <xf numFmtId="0" fontId="17" fillId="2" borderId="0" applyAlignment="1" pivotButton="0" quotePrefix="0" xfId="0">
      <alignment vertical="center" indent="1"/>
    </xf>
    <xf numFmtId="0" fontId="2" fillId="2" borderId="0" applyAlignment="1" pivotButton="0" quotePrefix="0" xfId="0">
      <alignment horizontal="right" vertical="center"/>
    </xf>
    <xf numFmtId="167" fontId="14" fillId="0" borderId="5" applyAlignment="1" pivotButton="0" quotePrefix="0" xfId="0">
      <alignment horizontal="left" vertical="center"/>
    </xf>
    <xf numFmtId="0" fontId="14" fillId="4" borderId="5" applyAlignment="1" pivotButton="0" quotePrefix="0" xfId="0">
      <alignment horizontal="center" vertical="center"/>
    </xf>
    <xf numFmtId="173" fontId="14" fillId="0" borderId="5" applyAlignment="1" pivotButton="0" quotePrefix="0" xfId="0">
      <alignment horizontal="center" vertical="center"/>
    </xf>
    <xf numFmtId="167" fontId="15" fillId="7" borderId="5" applyAlignment="1" pivotButton="0" quotePrefix="0" xfId="0">
      <alignment horizontal="left" vertical="center"/>
    </xf>
    <xf numFmtId="0" fontId="14" fillId="7" borderId="5" applyAlignment="1" pivotButton="0" quotePrefix="0" xfId="0">
      <alignment horizontal="center" vertical="center"/>
    </xf>
    <xf numFmtId="3" fontId="14" fillId="7" borderId="5" applyAlignment="1" pivotButton="0" quotePrefix="0" xfId="0">
      <alignment horizontal="center" vertical="center"/>
    </xf>
    <xf numFmtId="0" fontId="14" fillId="7" borderId="5" applyAlignment="1" pivotButton="0" quotePrefix="0" xfId="0">
      <alignment horizontal="left" vertical="center"/>
    </xf>
    <xf numFmtId="172" fontId="14" fillId="7" borderId="5" applyAlignment="1" pivotButton="0" quotePrefix="0" xfId="0">
      <alignment horizontal="center" vertical="center"/>
    </xf>
    <xf numFmtId="173" fontId="14" fillId="7" borderId="5" applyAlignment="1" pivotButton="0" quotePrefix="0" xfId="0">
      <alignment horizontal="center" vertical="center"/>
    </xf>
    <xf numFmtId="49" fontId="15" fillId="6" borderId="6" applyAlignment="1" pivotButton="0" quotePrefix="0" xfId="0">
      <alignment horizontal="center" vertical="center"/>
    </xf>
    <xf numFmtId="3" fontId="15" fillId="6" borderId="6" applyAlignment="1" pivotButton="0" quotePrefix="0" xfId="0">
      <alignment horizontal="center" vertical="center"/>
    </xf>
    <xf numFmtId="49" fontId="18" fillId="0" borderId="0" applyAlignment="1" pivotButton="0" quotePrefix="0" xfId="0">
      <alignment horizontal="left"/>
    </xf>
    <xf numFmtId="169" fontId="18" fillId="0" borderId="0" applyAlignment="1" pivotButton="0" quotePrefix="0" xfId="0">
      <alignment horizontal="center"/>
    </xf>
    <xf numFmtId="168" fontId="18" fillId="0" borderId="0" applyAlignment="1" pivotButton="0" quotePrefix="0" xfId="0">
      <alignment horizontal="center"/>
    </xf>
    <xf numFmtId="2" fontId="18" fillId="0" borderId="0" applyAlignment="1" pivotButton="0" quotePrefix="0" xfId="0">
      <alignment horizontal="center"/>
    </xf>
    <xf numFmtId="0" fontId="9" fillId="0" borderId="0" pivotButton="0" quotePrefix="0" xfId="0"/>
    <xf numFmtId="0" fontId="15" fillId="0" borderId="0" pivotButton="0" quotePrefix="0" xfId="0"/>
    <xf numFmtId="0" fontId="19" fillId="0" borderId="0" pivotButton="0" quotePrefix="0" xfId="0"/>
    <xf numFmtId="2" fontId="15" fillId="0" borderId="0" pivotButton="0" quotePrefix="0" xfId="0"/>
    <xf numFmtId="0" fontId="20" fillId="0" borderId="0" pivotButton="0" quotePrefix="0" xfId="0"/>
  </cellXfs>
  <cellStyles count="1">
    <cellStyle name="Normal" xfId="0" builtinId="0" hidden="0"/>
  </cellStyles>
  <dxfs count="3">
    <dxf>
      <font>
        <b val="1"/>
        <color rgb="00D9601A"/>
      </font>
    </dxf>
    <dxf>
      <font>
        <b val="1"/>
        <color rgb="009A3A0B"/>
      </font>
      <fill>
        <patternFill patternType="solid">
          <fgColor rgb="00F9D9C2"/>
          <bgColor rgb="00F9D9C2"/>
        </patternFill>
      </fill>
    </dxf>
    <dxf>
      <font>
        <b val="1"/>
        <color rgb="002E2A2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10" customWidth="1" min="3" max="3"/>
    <col width="11" customWidth="1" min="4" max="4"/>
    <col width="11" customWidth="1" min="5" max="5"/>
    <col width="13" customWidth="1" min="6" max="6"/>
    <col width="15" customWidth="1" min="7" max="7"/>
    <col width="26" customWidth="1" min="8" max="8"/>
  </cols>
  <sheetData>
    <row r="1" ht="36" customHeight="1">
      <c r="A1" s="1" t="inlineStr">
        <is>
          <t>CONSTRUCTION DAILY REPORT</t>
        </is>
      </c>
      <c r="B1" s="2" t="n"/>
      <c r="C1" s="2" t="n"/>
      <c r="D1" s="2" t="n"/>
      <c r="E1" s="2" t="n"/>
      <c r="F1" s="2" t="n"/>
      <c r="G1" s="3" t="inlineStr">
        <is>
          <t>REPORT NO.</t>
        </is>
      </c>
      <c r="H1" s="4">
        <f>NETWORKDAYS(B8,A8)</f>
        <v/>
      </c>
    </row>
    <row r="2" ht="18" customHeight="1">
      <c r="A2" s="5" t="inlineStr">
        <is>
          <t>Superintendent's site log  ·  one sheet per working day</t>
        </is>
      </c>
      <c r="B2" s="2" t="n"/>
      <c r="C2" s="2" t="n"/>
      <c r="D2" s="2" t="n"/>
      <c r="E2" s="2" t="n"/>
      <c r="F2" s="2" t="n"/>
      <c r="G2" s="2" t="n"/>
      <c r="H2" s="6">
        <f>TEXT(A8,"dddd, mmm d, yyyy")</f>
        <v/>
      </c>
    </row>
    <row r="3" ht="5" customHeight="1">
      <c r="A3" s="7" t="n"/>
      <c r="B3" s="7" t="n"/>
      <c r="C3" s="7" t="n"/>
      <c r="D3" s="7" t="n"/>
      <c r="E3" s="7" t="n"/>
      <c r="F3" s="7" t="n"/>
      <c r="G3" s="7" t="n"/>
      <c r="H3" s="7" t="n"/>
    </row>
    <row r="4" ht="6" customHeight="1"/>
    <row r="5">
      <c r="A5" s="8" t="inlineStr">
        <is>
          <t>PROJECT</t>
        </is>
      </c>
      <c r="B5" s="8" t="inlineStr">
        <is>
          <t>GENERAL CONTRACTOR</t>
        </is>
      </c>
      <c r="D5" s="8" t="inlineStr">
        <is>
          <t>JOB NO.</t>
        </is>
      </c>
      <c r="F5" s="8" t="inlineStr">
        <is>
          <t>SUPERINTENDENT</t>
        </is>
      </c>
      <c r="H5" s="8" t="inlineStr">
        <is>
          <t>LOCATION</t>
        </is>
      </c>
    </row>
    <row r="6" ht="19" customHeight="1">
      <c r="A6" s="9" t="inlineStr">
        <is>
          <t>Harbor View MOB, Phase 2</t>
        </is>
      </c>
      <c r="B6" s="10" t="inlineStr">
        <is>
          <t>Ridgeline Builders Inc.</t>
        </is>
      </c>
      <c r="C6" s="11" t="n"/>
      <c r="D6" s="10" t="inlineStr">
        <is>
          <t>RB-2214</t>
        </is>
      </c>
      <c r="E6" s="11" t="n"/>
      <c r="F6" s="10" t="inlineStr">
        <is>
          <t>Dana Whitfield</t>
        </is>
      </c>
      <c r="G6" s="11" t="n"/>
      <c r="H6" s="10" t="inlineStr">
        <is>
          <t>1180 Harbor Blvd, Tacoma WA</t>
        </is>
      </c>
    </row>
    <row r="7">
      <c r="A7" s="8" t="inlineStr">
        <is>
          <t>REPORT DATE</t>
        </is>
      </c>
      <c r="B7" s="8" t="inlineStr">
        <is>
          <t>CONTRACT START</t>
        </is>
      </c>
      <c r="C7" s="12" t="inlineStr">
        <is>
          <t>CONTR. DAYS</t>
        </is>
      </c>
      <c r="D7" s="12" t="inlineStr">
        <is>
          <t>DAY NO.</t>
        </is>
      </c>
      <c r="E7" s="12" t="inlineStr">
        <is>
          <t>DAYS LEFT</t>
        </is>
      </c>
      <c r="F7" s="12" t="inlineStr">
        <is>
          <t>TIME ELAPSED</t>
        </is>
      </c>
      <c r="G7" s="8" t="inlineStr">
        <is>
          <t>SHIFT</t>
        </is>
      </c>
    </row>
    <row r="8" ht="19" customHeight="1">
      <c r="A8" s="13" t="n">
        <v>46309</v>
      </c>
      <c r="B8" s="14" t="n">
        <v>46083</v>
      </c>
      <c r="C8" s="15" t="n">
        <v>420</v>
      </c>
      <c r="D8" s="16">
        <f>A8-B8+1</f>
        <v/>
      </c>
      <c r="E8" s="16">
        <f>MAX(0,C8-D8)</f>
        <v/>
      </c>
      <c r="F8" s="17">
        <f>IF(C8=0,0,D8/C8)</f>
        <v/>
      </c>
      <c r="G8" s="10" t="inlineStr">
        <is>
          <t>7:00 am – 3:30 pm</t>
        </is>
      </c>
      <c r="H8" s="11" t="n"/>
    </row>
    <row r="9" ht="10" customHeight="1"/>
    <row r="10" ht="16" customHeight="1">
      <c r="A10" s="18" t="inlineStr">
        <is>
          <t xml:space="preserve">  WORKERS ON SITE</t>
        </is>
      </c>
      <c r="B10" s="18" t="inlineStr">
        <is>
          <t xml:space="preserve">  MAN-HOURS TODAY</t>
        </is>
      </c>
      <c r="C10" s="19" t="n"/>
      <c r="D10" s="18" t="inlineStr">
        <is>
          <t xml:space="preserve">  HOURS LOST TO DELAYS</t>
        </is>
      </c>
      <c r="E10" s="19" t="n"/>
      <c r="F10" s="19" t="n"/>
      <c r="G10" s="18" t="inlineStr">
        <is>
          <t xml:space="preserve">  SAFETY  (RECORDABLE / FIRST AID / NEAR MISS)</t>
        </is>
      </c>
      <c r="H10" s="19" t="n"/>
    </row>
    <row r="11" ht="28" customHeight="1">
      <c r="A11" s="20">
        <f>C27</f>
        <v/>
      </c>
      <c r="B11" s="21">
        <f>F27</f>
        <v/>
      </c>
      <c r="C11" s="19" t="n"/>
      <c r="D11" s="22">
        <f>F59</f>
        <v/>
      </c>
      <c r="E11" s="19" t="n"/>
      <c r="F11" s="19" t="n"/>
      <c r="G11" s="23">
        <f>F63&amp;" / "&amp;G63&amp;" / "&amp;H63</f>
        <v/>
      </c>
      <c r="H11" s="19" t="n"/>
    </row>
    <row r="12" ht="12" customHeight="1"/>
    <row r="13" ht="20" customHeight="1">
      <c r="A13" s="24" t="inlineStr">
        <is>
          <t>01   WEATHER &amp; SITE CONDITIONS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8" t="inlineStr">
        <is>
          <t>CONDITIONS – MORNING</t>
        </is>
      </c>
      <c r="B14" s="8" t="inlineStr">
        <is>
          <t>CONDITIONS – AFTERNOON</t>
        </is>
      </c>
      <c r="D14" s="12" t="inlineStr">
        <is>
          <t>LOW °F</t>
        </is>
      </c>
      <c r="E14" s="12" t="inlineStr">
        <is>
          <t>HIGH °F</t>
        </is>
      </c>
      <c r="F14" s="12" t="inlineStr">
        <is>
          <t>PRECIP. (IN)</t>
        </is>
      </c>
      <c r="G14" s="8" t="inlineStr">
        <is>
          <t>WIND</t>
        </is>
      </c>
      <c r="H14" s="8" t="inlineStr">
        <is>
          <t>GROUND / SITE</t>
        </is>
      </c>
    </row>
    <row r="15" ht="19" customHeight="1">
      <c r="A15" s="10" t="inlineStr">
        <is>
          <t>Overcast, light rain</t>
        </is>
      </c>
      <c r="B15" s="10" t="inlineStr">
        <is>
          <t>Rain to 1:30 pm, then clearing</t>
        </is>
      </c>
      <c r="C15" s="11" t="n"/>
      <c r="D15" s="15" t="n">
        <v>48</v>
      </c>
      <c r="E15" s="15" t="n">
        <v>59</v>
      </c>
      <c r="F15" s="25" t="n">
        <v>0.42</v>
      </c>
      <c r="G15" s="10" t="inlineStr">
        <is>
          <t>12 mph SW</t>
        </is>
      </c>
      <c r="H15" s="10" t="inlineStr">
        <is>
          <t>Wet, muddy laydown</t>
        </is>
      </c>
    </row>
    <row r="16" ht="12" customHeight="1"/>
    <row r="17" ht="20" customHeight="1">
      <c r="A17" s="24" t="inlineStr">
        <is>
          <t>02   MANPOWER ON SITE</t>
        </is>
      </c>
      <c r="B17" s="2" t="n"/>
      <c r="C17" s="2" t="n"/>
      <c r="D17" s="2" t="n"/>
      <c r="E17" s="2" t="n"/>
      <c r="F17" s="2" t="n"/>
      <c r="G17" s="2" t="n"/>
      <c r="H17" s="26" t="inlineStr">
        <is>
          <t>Man-hours = workers × hours + OT</t>
        </is>
      </c>
    </row>
    <row r="18" ht="22" customHeight="1">
      <c r="A18" s="27" t="inlineStr">
        <is>
          <t>Trade</t>
        </is>
      </c>
      <c r="B18" s="27" t="inlineStr">
        <is>
          <t>Company</t>
        </is>
      </c>
      <c r="C18" s="28" t="inlineStr">
        <is>
          <t>Workers</t>
        </is>
      </c>
      <c r="D18" s="28" t="inlineStr">
        <is>
          <t>Hours / Worker</t>
        </is>
      </c>
      <c r="E18" s="28" t="inlineStr">
        <is>
          <t>OT Hours (total)</t>
        </is>
      </c>
      <c r="F18" s="28" t="inlineStr">
        <is>
          <t>Man-Hours</t>
        </is>
      </c>
      <c r="G18" s="27" t="inlineStr">
        <is>
          <t>Work Area / Notes</t>
        </is>
      </c>
      <c r="H18" s="29" t="n"/>
    </row>
    <row r="19" ht="17" customHeight="1">
      <c r="A19" s="30" t="inlineStr">
        <is>
          <t>General Conditions</t>
        </is>
      </c>
      <c r="B19" s="30" t="inlineStr">
        <is>
          <t>Ridgeline Builders</t>
        </is>
      </c>
      <c r="C19" s="31" t="n">
        <v>4</v>
      </c>
      <c r="D19" s="32" t="n">
        <v>9</v>
      </c>
      <c r="E19" s="33" t="n">
        <v>0</v>
      </c>
      <c r="F19" s="34">
        <f>C19*D19+E19</f>
        <v/>
      </c>
      <c r="G19" s="30" t="inlineStr">
        <is>
          <t>Super, project engineer, 2 laborers</t>
        </is>
      </c>
      <c r="H19" s="35" t="n"/>
    </row>
    <row r="20" ht="17" customHeight="1">
      <c r="A20" s="30" t="inlineStr">
        <is>
          <t>Concrete</t>
        </is>
      </c>
      <c r="B20" s="30" t="inlineStr">
        <is>
          <t>Cascade Concrete Co.</t>
        </is>
      </c>
      <c r="C20" s="31" t="n">
        <v>8</v>
      </c>
      <c r="D20" s="32" t="n">
        <v>8</v>
      </c>
      <c r="E20" s="33" t="n">
        <v>6</v>
      </c>
      <c r="F20" s="34">
        <f>C20*D20+E20</f>
        <v/>
      </c>
      <c r="G20" s="30" t="inlineStr">
        <is>
          <t>Level 3 slab, pour 2 of 3</t>
        </is>
      </c>
      <c r="H20" s="35" t="n"/>
    </row>
    <row r="21" ht="17" customHeight="1">
      <c r="A21" s="30" t="inlineStr">
        <is>
          <t>Structural Steel</t>
        </is>
      </c>
      <c r="B21" s="30" t="inlineStr">
        <is>
          <t>Northline Steel Erectors</t>
        </is>
      </c>
      <c r="C21" s="31" t="n">
        <v>6</v>
      </c>
      <c r="D21" s="32" t="n">
        <v>8</v>
      </c>
      <c r="E21" s="33" t="n">
        <v>0</v>
      </c>
      <c r="F21" s="34">
        <f>C21*D21+E21</f>
        <v/>
      </c>
      <c r="G21" s="30" t="inlineStr">
        <is>
          <t>Stair 2 stringers &amp; landings</t>
        </is>
      </c>
      <c r="H21" s="35" t="n"/>
    </row>
    <row r="22" ht="17" customHeight="1">
      <c r="A22" s="30" t="inlineStr">
        <is>
          <t>Framing &amp; Drywall</t>
        </is>
      </c>
      <c r="B22" s="30" t="inlineStr">
        <is>
          <t>Summit Interiors</t>
        </is>
      </c>
      <c r="C22" s="31" t="n">
        <v>9</v>
      </c>
      <c r="D22" s="32" t="n">
        <v>8</v>
      </c>
      <c r="E22" s="33" t="n">
        <v>0</v>
      </c>
      <c r="F22" s="34">
        <f>C22*D22+E22</f>
        <v/>
      </c>
      <c r="G22" s="30" t="inlineStr">
        <is>
          <t>Level 1 east suite partitions</t>
        </is>
      </c>
      <c r="H22" s="35" t="n"/>
    </row>
    <row r="23" ht="17" customHeight="1">
      <c r="A23" s="30" t="inlineStr">
        <is>
          <t>Electrical</t>
        </is>
      </c>
      <c r="B23" s="30" t="inlineStr">
        <is>
          <t>Brightway Electric</t>
        </is>
      </c>
      <c r="C23" s="31" t="n">
        <v>5</v>
      </c>
      <c r="D23" s="32" t="n">
        <v>8</v>
      </c>
      <c r="E23" s="33" t="n">
        <v>4</v>
      </c>
      <c r="F23" s="34">
        <f>C23*D23+E23</f>
        <v/>
      </c>
      <c r="G23" s="30" t="inlineStr">
        <is>
          <t>Level 2 east rough-in</t>
        </is>
      </c>
      <c r="H23" s="35" t="n"/>
    </row>
    <row r="24" ht="17" customHeight="1">
      <c r="A24" s="30" t="inlineStr">
        <is>
          <t>Plumbing</t>
        </is>
      </c>
      <c r="B24" s="30" t="inlineStr">
        <is>
          <t>Puget Mechanical</t>
        </is>
      </c>
      <c r="C24" s="31" t="n">
        <v>4</v>
      </c>
      <c r="D24" s="32" t="n">
        <v>8</v>
      </c>
      <c r="E24" s="33" t="n">
        <v>0</v>
      </c>
      <c r="F24" s="34">
        <f>C24*D24+E24</f>
        <v/>
      </c>
      <c r="G24" s="30" t="inlineStr">
        <is>
          <t>Risers in shafts P1–P3</t>
        </is>
      </c>
      <c r="H24" s="35" t="n"/>
    </row>
    <row r="25" ht="17" customHeight="1">
      <c r="A25" s="30" t="inlineStr">
        <is>
          <t>HVAC</t>
        </is>
      </c>
      <c r="B25" s="30" t="inlineStr">
        <is>
          <t>Puget Mechanical</t>
        </is>
      </c>
      <c r="C25" s="31" t="n">
        <v>3</v>
      </c>
      <c r="D25" s="32" t="n">
        <v>8</v>
      </c>
      <c r="E25" s="33" t="n">
        <v>0</v>
      </c>
      <c r="F25" s="34">
        <f>C25*D25+E25</f>
        <v/>
      </c>
      <c r="G25" s="30" t="inlineStr">
        <is>
          <t>Level 1 corridor duct mains</t>
        </is>
      </c>
      <c r="H25" s="35" t="n"/>
    </row>
    <row r="26" ht="17" customHeight="1">
      <c r="A26" s="30" t="inlineStr"/>
      <c r="B26" s="30" t="inlineStr"/>
      <c r="C26" s="31" t="inlineStr"/>
      <c r="D26" s="31" t="inlineStr"/>
      <c r="E26" s="31" t="inlineStr"/>
      <c r="F26" s="36">
        <f>IF(C26="","",C26*D26+E26)</f>
        <v/>
      </c>
      <c r="G26" s="30" t="inlineStr"/>
      <c r="H26" s="35" t="n"/>
    </row>
    <row r="27" ht="19" customHeight="1">
      <c r="A27" s="37" t="inlineStr">
        <is>
          <t>TOTAL ON SITE</t>
        </is>
      </c>
      <c r="B27" s="37">
        <f>COUNTA(A19:A26)&amp;" trades"</f>
        <v/>
      </c>
      <c r="C27" s="38">
        <f>SUM(C19:C26)</f>
        <v/>
      </c>
      <c r="D27" s="39" t="n"/>
      <c r="E27" s="40">
        <f>SUM(E19:E26)</f>
        <v/>
      </c>
      <c r="F27" s="41">
        <f>SUM(F19:F26)</f>
        <v/>
      </c>
      <c r="G27" s="37">
        <f>"Avg "&amp;TEXT(IF(C27=0,0,F27/C27),"0.0")&amp;" hrs per worker"</f>
        <v/>
      </c>
      <c r="H27" s="39" t="n"/>
    </row>
    <row r="28" ht="12" customHeight="1"/>
    <row r="29" ht="20" customHeight="1">
      <c r="A29" s="24" t="inlineStr">
        <is>
          <t>03   EQUIPMENT</t>
        </is>
      </c>
      <c r="B29" s="2" t="n"/>
      <c r="C29" s="2" t="n"/>
      <c r="D29" s="2" t="n"/>
      <c r="E29" s="2" t="n"/>
      <c r="F29" s="2" t="n"/>
      <c r="G29" s="2" t="n"/>
      <c r="H29" s="26" t="inlineStr">
        <is>
          <t>Utilization = hours used ÷ (used + idle)</t>
        </is>
      </c>
    </row>
    <row r="30" ht="22" customHeight="1">
      <c r="A30" s="27" t="inlineStr">
        <is>
          <t>Equipment</t>
        </is>
      </c>
      <c r="B30" s="27" t="inlineStr">
        <is>
          <t>Owner / Source</t>
        </is>
      </c>
      <c r="C30" s="28" t="inlineStr">
        <is>
          <t>Qty</t>
        </is>
      </c>
      <c r="D30" s="28" t="inlineStr">
        <is>
          <t>Hours Used</t>
        </is>
      </c>
      <c r="E30" s="28" t="inlineStr">
        <is>
          <t>Hours Idle</t>
        </is>
      </c>
      <c r="F30" s="28" t="inlineStr">
        <is>
          <t>Utilization</t>
        </is>
      </c>
      <c r="G30" s="27" t="inlineStr">
        <is>
          <t>Notes</t>
        </is>
      </c>
      <c r="H30" s="29" t="n"/>
    </row>
    <row r="31" ht="17" customHeight="1">
      <c r="A31" s="30" t="inlineStr">
        <is>
          <t>Tower crane (172 EC-B)</t>
        </is>
      </c>
      <c r="B31" s="30" t="inlineStr">
        <is>
          <t>Rental</t>
        </is>
      </c>
      <c r="C31" s="31" t="n">
        <v>1</v>
      </c>
      <c r="D31" s="32" t="n">
        <v>6.5</v>
      </c>
      <c r="E31" s="32" t="n">
        <v>2</v>
      </c>
      <c r="F31" s="42">
        <f>IF(D31+E31=0,"",D31/(D31+E31))</f>
        <v/>
      </c>
      <c r="G31" s="30" t="inlineStr">
        <is>
          <t>Stood down 8:00–10:00 (rain/wind)</t>
        </is>
      </c>
      <c r="H31" s="35" t="n"/>
    </row>
    <row r="32" ht="17" customHeight="1">
      <c r="A32" s="30" t="inlineStr">
        <is>
          <t>Concrete pump, 47 m boom</t>
        </is>
      </c>
      <c r="B32" s="30" t="inlineStr">
        <is>
          <t>Cascade Concrete</t>
        </is>
      </c>
      <c r="C32" s="31" t="n">
        <v>1</v>
      </c>
      <c r="D32" s="32" t="n">
        <v>5</v>
      </c>
      <c r="E32" s="32" t="n">
        <v>1</v>
      </c>
      <c r="F32" s="42">
        <f>IF(D32+E32=0,"",D32/(D32+E32))</f>
        <v/>
      </c>
      <c r="G32" s="30" t="inlineStr">
        <is>
          <t>On site 9:30 am – 3:30 pm</t>
        </is>
      </c>
      <c r="H32" s="35" t="n"/>
    </row>
    <row r="33" ht="17" customHeight="1">
      <c r="A33" s="30" t="inlineStr">
        <is>
          <t>Telehandler, 10k lb</t>
        </is>
      </c>
      <c r="B33" s="30" t="inlineStr">
        <is>
          <t>Owned</t>
        </is>
      </c>
      <c r="C33" s="31" t="n">
        <v>2</v>
      </c>
      <c r="D33" s="32" t="n">
        <v>9</v>
      </c>
      <c r="E33" s="32" t="n">
        <v>7</v>
      </c>
      <c r="F33" s="42">
        <f>IF(D33+E33=0,"",D33/(D33+E33))</f>
        <v/>
      </c>
      <c r="G33" s="30" t="inlineStr">
        <is>
          <t>One unit idle most of the day</t>
        </is>
      </c>
      <c r="H33" s="35" t="n"/>
    </row>
    <row r="34" ht="17" customHeight="1">
      <c r="A34" s="30" t="inlineStr">
        <is>
          <t>Scissor lift, 26 ft</t>
        </is>
      </c>
      <c r="B34" s="30" t="inlineStr">
        <is>
          <t>Rental</t>
        </is>
      </c>
      <c r="C34" s="31" t="n">
        <v>4</v>
      </c>
      <c r="D34" s="32" t="n">
        <v>18</v>
      </c>
      <c r="E34" s="32" t="n">
        <v>14</v>
      </c>
      <c r="F34" s="42">
        <f>IF(D34+E34=0,"",D34/(D34+E34))</f>
        <v/>
      </c>
      <c r="G34" s="30" t="inlineStr">
        <is>
          <t>Level 1 framing &amp; duct</t>
        </is>
      </c>
      <c r="H34" s="35" t="n"/>
    </row>
    <row r="35" ht="17" customHeight="1">
      <c r="A35" s="30" t="inlineStr">
        <is>
          <t>Skid steer</t>
        </is>
      </c>
      <c r="B35" s="30" t="inlineStr">
        <is>
          <t>Owned</t>
        </is>
      </c>
      <c r="C35" s="31" t="n">
        <v>1</v>
      </c>
      <c r="D35" s="32" t="n">
        <v>3</v>
      </c>
      <c r="E35" s="32" t="n">
        <v>5</v>
      </c>
      <c r="F35" s="42">
        <f>IF(D35+E35=0,"",D35/(D35+E35))</f>
        <v/>
      </c>
      <c r="G35" s="30" t="inlineStr">
        <is>
          <t>Mud cleanup at laydown</t>
        </is>
      </c>
      <c r="H35" s="35" t="n"/>
    </row>
    <row r="36" ht="19" customHeight="1">
      <c r="A36" s="37" t="inlineStr">
        <is>
          <t>TOTAL EQUIPMENT</t>
        </is>
      </c>
      <c r="B36" s="39" t="n"/>
      <c r="C36" s="38">
        <f>SUM(C31:C35)</f>
        <v/>
      </c>
      <c r="D36" s="40">
        <f>SUM(D31:D35)</f>
        <v/>
      </c>
      <c r="E36" s="40">
        <f>SUM(E31:E35)</f>
        <v/>
      </c>
      <c r="F36" s="43">
        <f>IF(D36+E36=0,"",D36/(D36+E36))</f>
        <v/>
      </c>
      <c r="G36" s="39" t="n"/>
      <c r="H36" s="39" t="n"/>
    </row>
    <row r="37" ht="12" customHeight="1"/>
    <row r="38" ht="20" customHeight="1">
      <c r="A38" s="24" t="inlineStr">
        <is>
          <t>04   WORK PERFORMED TODAY</t>
        </is>
      </c>
      <c r="B38" s="2" t="n"/>
      <c r="C38" s="2" t="n"/>
      <c r="D38" s="2" t="n"/>
      <c r="E38" s="2" t="n"/>
      <c r="F38" s="2" t="n"/>
      <c r="G38" s="2" t="n"/>
      <c r="H38" s="2" t="n"/>
    </row>
    <row r="39" ht="22" customHeight="1">
      <c r="A39" s="27" t="inlineStr">
        <is>
          <t>Activity</t>
        </is>
      </c>
      <c r="B39" s="29" t="n"/>
      <c r="C39" s="27" t="inlineStr">
        <is>
          <t>Location</t>
        </is>
      </c>
      <c r="D39" s="29" t="n"/>
      <c r="E39" s="28" t="inlineStr">
        <is>
          <t>Status</t>
        </is>
      </c>
      <c r="F39" s="28" t="inlineStr">
        <is>
          <t>% Complete</t>
        </is>
      </c>
      <c r="G39" s="27" t="inlineStr">
        <is>
          <t>Notes / Next Step</t>
        </is>
      </c>
      <c r="H39" s="29" t="n"/>
    </row>
    <row r="40" ht="17" customHeight="1">
      <c r="A40" s="30" t="inlineStr">
        <is>
          <t>Placed Level 3 slab, pour 2 (142 CY)</t>
        </is>
      </c>
      <c r="B40" s="35" t="n"/>
      <c r="C40" s="30" t="inlineStr">
        <is>
          <t>Grid C–F / 3–7</t>
        </is>
      </c>
      <c r="D40" s="35" t="n"/>
      <c r="E40" s="31" t="inlineStr">
        <is>
          <t>Complete</t>
        </is>
      </c>
      <c r="F40" s="44" t="n">
        <v>1</v>
      </c>
      <c r="G40" s="30" t="inlineStr">
        <is>
          <t>Wet cure; strip edge forms Fri</t>
        </is>
      </c>
      <c r="H40" s="35" t="n"/>
    </row>
    <row r="41" ht="17" customHeight="1">
      <c r="A41" s="30" t="inlineStr">
        <is>
          <t>Erected Stair 2 stringers &amp; landings</t>
        </is>
      </c>
      <c r="B41" s="35" t="n"/>
      <c r="C41" s="30" t="inlineStr">
        <is>
          <t>Core B, L1–L3</t>
        </is>
      </c>
      <c r="D41" s="35" t="n"/>
      <c r="E41" s="31" t="inlineStr">
        <is>
          <t>On Track</t>
        </is>
      </c>
      <c r="F41" s="44" t="n">
        <v>0.6</v>
      </c>
      <c r="G41" s="30" t="inlineStr">
        <is>
          <t>Landing L3 tomorrow</t>
        </is>
      </c>
      <c r="H41" s="35" t="n"/>
    </row>
    <row r="42" ht="17" customHeight="1">
      <c r="A42" s="30" t="inlineStr">
        <is>
          <t>Electrical rough-in, east wing</t>
        </is>
      </c>
      <c r="B42" s="35" t="n"/>
      <c r="C42" s="30" t="inlineStr">
        <is>
          <t>Level 2 east</t>
        </is>
      </c>
      <c r="D42" s="35" t="n"/>
      <c r="E42" s="31" t="inlineStr">
        <is>
          <t>On Track</t>
        </is>
      </c>
      <c r="F42" s="44" t="n">
        <v>0.45</v>
      </c>
      <c r="G42" s="30" t="inlineStr">
        <is>
          <t>Wall boxes 80% set</t>
        </is>
      </c>
      <c r="H42" s="35" t="n"/>
    </row>
    <row r="43" ht="17" customHeight="1">
      <c r="A43" s="30" t="inlineStr">
        <is>
          <t>Set plumbing risers</t>
        </is>
      </c>
      <c r="B43" s="35" t="n"/>
      <c r="C43" s="30" t="inlineStr">
        <is>
          <t>Shafts P1–P3</t>
        </is>
      </c>
      <c r="D43" s="35" t="n"/>
      <c r="E43" s="31" t="inlineStr">
        <is>
          <t>Behind</t>
        </is>
      </c>
      <c r="F43" s="44" t="n">
        <v>0.3</v>
      </c>
      <c r="G43" s="30" t="inlineStr">
        <is>
          <t>Shaft P2 on hold for RFI-087</t>
        </is>
      </c>
      <c r="H43" s="35" t="n"/>
    </row>
    <row r="44" ht="17" customHeight="1">
      <c r="A44" s="30" t="inlineStr">
        <is>
          <t>Metal stud framing, suites 101–108</t>
        </is>
      </c>
      <c r="B44" s="35" t="n"/>
      <c r="C44" s="30" t="inlineStr">
        <is>
          <t>Level 1 east</t>
        </is>
      </c>
      <c r="D44" s="35" t="n"/>
      <c r="E44" s="31" t="inlineStr">
        <is>
          <t>On Track</t>
        </is>
      </c>
      <c r="F44" s="44" t="n">
        <v>0.7</v>
      </c>
      <c r="G44" s="30" t="inlineStr">
        <is>
          <t>Top track at 104 corrected</t>
        </is>
      </c>
      <c r="H44" s="35" t="n"/>
    </row>
    <row r="45" ht="17" customHeight="1">
      <c r="A45" s="30" t="inlineStr">
        <is>
          <t>Hung HVAC duct mains</t>
        </is>
      </c>
      <c r="B45" s="35" t="n"/>
      <c r="C45" s="30" t="inlineStr">
        <is>
          <t>Level 1 corridor</t>
        </is>
      </c>
      <c r="D45" s="35" t="n"/>
      <c r="E45" s="31" t="inlineStr">
        <is>
          <t>On Track</t>
        </is>
      </c>
      <c r="F45" s="44" t="n">
        <v>0.55</v>
      </c>
      <c r="G45" s="30" t="inlineStr">
        <is>
          <t>Hangers per revised layout</t>
        </is>
      </c>
      <c r="H45" s="35" t="n"/>
    </row>
    <row r="46" ht="12" customHeight="1"/>
    <row r="47" ht="20" customHeight="1">
      <c r="A47" s="24" t="inlineStr">
        <is>
          <t>05   MATERIALS DELIVERED</t>
        </is>
      </c>
      <c r="B47" s="2" t="n"/>
      <c r="C47" s="2" t="n"/>
      <c r="D47" s="2" t="n"/>
      <c r="E47" s="2" t="n"/>
      <c r="F47" s="2" t="n"/>
      <c r="G47" s="2" t="n"/>
      <c r="H47" s="2" t="n"/>
    </row>
    <row r="48" ht="22" customHeight="1">
      <c r="A48" s="27" t="inlineStr">
        <is>
          <t>Material</t>
        </is>
      </c>
      <c r="B48" s="27" t="inlineStr">
        <is>
          <t>Supplier</t>
        </is>
      </c>
      <c r="C48" s="28" t="inlineStr">
        <is>
          <t>Qty</t>
        </is>
      </c>
      <c r="D48" s="28" t="inlineStr">
        <is>
          <t>Unit</t>
        </is>
      </c>
      <c r="E48" s="27" t="inlineStr">
        <is>
          <t>Ticket / Delivery No.</t>
        </is>
      </c>
      <c r="F48" s="29" t="n"/>
      <c r="G48" s="27" t="inlineStr">
        <is>
          <t>Received By</t>
        </is>
      </c>
      <c r="H48" s="27" t="inlineStr">
        <is>
          <t>Storage / Notes</t>
        </is>
      </c>
    </row>
    <row r="49" ht="17" customHeight="1">
      <c r="A49" s="30" t="inlineStr">
        <is>
          <t>Ready-mix, 5,000 psi</t>
        </is>
      </c>
      <c r="B49" s="30" t="inlineStr">
        <is>
          <t>Cascade Ready-Mix</t>
        </is>
      </c>
      <c r="C49" s="45" t="n">
        <v>142</v>
      </c>
      <c r="D49" s="31" t="inlineStr">
        <is>
          <t>CY</t>
        </is>
      </c>
      <c r="E49" s="30" t="inlineStr">
        <is>
          <t>88412–88426</t>
        </is>
      </c>
      <c r="F49" s="35" t="n"/>
      <c r="G49" s="30" t="inlineStr">
        <is>
          <t>J. Ortiz</t>
        </is>
      </c>
      <c r="H49" s="30" t="inlineStr">
        <is>
          <t>Pour 2; 6 cylinder sets taken</t>
        </is>
      </c>
    </row>
    <row r="50" ht="17" customHeight="1">
      <c r="A50" s="30" t="inlineStr">
        <is>
          <t>#5 rebar bundles</t>
        </is>
      </c>
      <c r="B50" s="30" t="inlineStr">
        <is>
          <t>Pacific Rebar Supply</t>
        </is>
      </c>
      <c r="C50" s="45" t="n">
        <v>6</v>
      </c>
      <c r="D50" s="31" t="inlineStr">
        <is>
          <t>Bundles</t>
        </is>
      </c>
      <c r="E50" s="30" t="inlineStr">
        <is>
          <t>PR-30917</t>
        </is>
      </c>
      <c r="F50" s="35" t="n"/>
      <c r="G50" s="30" t="inlineStr">
        <is>
          <t>J. Ortiz</t>
        </is>
      </c>
      <c r="H50" s="30" t="inlineStr">
        <is>
          <t>North laydown, on dunnage</t>
        </is>
      </c>
    </row>
    <row r="51" ht="17" customHeight="1">
      <c r="A51" s="30" t="inlineStr">
        <is>
          <t>3-5/8" metal studs, 20 ga</t>
        </is>
      </c>
      <c r="B51" s="30" t="inlineStr">
        <is>
          <t>Coastline Building Supply</t>
        </is>
      </c>
      <c r="C51" s="45" t="n">
        <v>1200</v>
      </c>
      <c r="D51" s="31" t="inlineStr">
        <is>
          <t>EA</t>
        </is>
      </c>
      <c r="E51" s="30" t="inlineStr">
        <is>
          <t>CB-55120</t>
        </is>
      </c>
      <c r="F51" s="35" t="n"/>
      <c r="G51" s="30" t="inlineStr">
        <is>
          <t>M. Chen</t>
        </is>
      </c>
      <c r="H51" s="30" t="inlineStr">
        <is>
          <t>Level 1 staging</t>
        </is>
      </c>
    </row>
    <row r="52" ht="17" customHeight="1">
      <c r="A52" s="30" t="inlineStr">
        <is>
          <t>4" cast iron pipe, 10 ft</t>
        </is>
      </c>
      <c r="B52" s="30" t="inlineStr">
        <is>
          <t>Sound Plumbing Supply</t>
        </is>
      </c>
      <c r="C52" s="45" t="n">
        <v>40</v>
      </c>
      <c r="D52" s="31" t="inlineStr">
        <is>
          <t>EA</t>
        </is>
      </c>
      <c r="E52" s="30" t="inlineStr">
        <is>
          <t>SP-771904</t>
        </is>
      </c>
      <c r="F52" s="35" t="n"/>
      <c r="G52" s="30" t="inlineStr">
        <is>
          <t>R. Patel</t>
        </is>
      </c>
      <c r="H52" s="30" t="inlineStr">
        <is>
          <t>Conex 2</t>
        </is>
      </c>
    </row>
    <row r="53" ht="12" customHeight="1"/>
    <row r="54" ht="20" customHeight="1">
      <c r="A54" s="24" t="inlineStr">
        <is>
          <t>06   DELAYS, ISSUES &amp; RFIs</t>
        </is>
      </c>
      <c r="B54" s="2" t="n"/>
      <c r="C54" s="2" t="n"/>
      <c r="D54" s="2" t="n"/>
      <c r="E54" s="2" t="n"/>
      <c r="F54" s="2" t="n"/>
      <c r="G54" s="2" t="n"/>
      <c r="H54" s="26" t="inlineStr">
        <is>
          <t>Total feeds the Hours Lost card</t>
        </is>
      </c>
    </row>
    <row r="55" ht="22" customHeight="1">
      <c r="A55" s="27" t="inlineStr">
        <is>
          <t>Type</t>
        </is>
      </c>
      <c r="B55" s="27" t="inlineStr">
        <is>
          <t>Description</t>
        </is>
      </c>
      <c r="C55" s="29" t="n"/>
      <c r="D55" s="29" t="n"/>
      <c r="E55" s="29" t="n"/>
      <c r="F55" s="28" t="inlineStr">
        <is>
          <t>Hours Lost</t>
        </is>
      </c>
      <c r="G55" s="27" t="inlineStr">
        <is>
          <t>Responsible</t>
        </is>
      </c>
      <c r="H55" s="27" t="inlineStr">
        <is>
          <t>Status</t>
        </is>
      </c>
    </row>
    <row r="56" ht="17" customHeight="1">
      <c r="A56" s="30" t="inlineStr">
        <is>
          <t>Weather</t>
        </is>
      </c>
      <c r="B56" s="30" t="inlineStr">
        <is>
          <t>Rain and gusts stopped crane picks 8:00–10:00 am</t>
        </is>
      </c>
      <c r="C56" s="35" t="n"/>
      <c r="D56" s="35" t="n"/>
      <c r="E56" s="35" t="n"/>
      <c r="F56" s="46" t="n">
        <v>2</v>
      </c>
      <c r="G56" s="30" t="inlineStr">
        <is>
          <t>—</t>
        </is>
      </c>
      <c r="H56" s="30" t="inlineStr">
        <is>
          <t>Closed</t>
        </is>
      </c>
    </row>
    <row r="57" ht="17" customHeight="1">
      <c r="A57" s="30" t="inlineStr">
        <is>
          <t>Inspection</t>
        </is>
      </c>
      <c r="B57" s="30" t="inlineStr">
        <is>
          <t>City deck inspection for pour 2 started 45 min late</t>
        </is>
      </c>
      <c r="C57" s="35" t="n"/>
      <c r="D57" s="35" t="n"/>
      <c r="E57" s="35" t="n"/>
      <c r="F57" s="46" t="n">
        <v>0.75</v>
      </c>
      <c r="G57" s="30" t="inlineStr">
        <is>
          <t>City of Tacoma</t>
        </is>
      </c>
      <c r="H57" s="30" t="inlineStr">
        <is>
          <t>Closed</t>
        </is>
      </c>
    </row>
    <row r="58" ht="17" customHeight="1">
      <c r="A58" s="30" t="inlineStr">
        <is>
          <t>RFI</t>
        </is>
      </c>
      <c r="B58" s="30" t="inlineStr">
        <is>
          <t>RFI-087: riser offset at Shaft P2; awaiting engineer</t>
        </is>
      </c>
      <c r="C58" s="35" t="n"/>
      <c r="D58" s="35" t="n"/>
      <c r="E58" s="35" t="n"/>
      <c r="F58" s="46" t="n">
        <v>1.5</v>
      </c>
      <c r="G58" s="30" t="inlineStr">
        <is>
          <t>Architect</t>
        </is>
      </c>
      <c r="H58" s="30" t="inlineStr">
        <is>
          <t>Open</t>
        </is>
      </c>
    </row>
    <row r="59" ht="19" customHeight="1">
      <c r="A59" s="37" t="inlineStr">
        <is>
          <t>TOTAL TIME LOST</t>
        </is>
      </c>
      <c r="B59" s="37">
        <f>COUNTA(A56:A58)&amp;" delay item(s), "&amp;COUNTIF(H56:H58,"Open")&amp;" still open"</f>
        <v/>
      </c>
      <c r="C59" s="39" t="n"/>
      <c r="D59" s="39" t="n"/>
      <c r="E59" s="39" t="n"/>
      <c r="F59" s="47">
        <f>SUM(F56:F58)</f>
        <v/>
      </c>
      <c r="G59" s="48" t="inlineStr"/>
      <c r="H59" s="48" t="inlineStr"/>
    </row>
    <row r="60" ht="12" customHeight="1"/>
    <row r="61" ht="20" customHeight="1">
      <c r="A61" s="24" t="inlineStr">
        <is>
          <t>07   SAFETY &amp; SITE VISITORS</t>
        </is>
      </c>
      <c r="B61" s="2" t="n"/>
      <c r="C61" s="2" t="n"/>
      <c r="D61" s="2" t="n"/>
      <c r="E61" s="2" t="n"/>
      <c r="F61" s="2" t="n"/>
      <c r="G61" s="2" t="n"/>
      <c r="H61" s="2" t="n"/>
    </row>
    <row r="62">
      <c r="A62" s="8" t="inlineStr">
        <is>
          <t>TOOLBOX TALK TOPIC</t>
        </is>
      </c>
      <c r="E62" s="12" t="inlineStr">
        <is>
          <t>ATTENDEES</t>
        </is>
      </c>
      <c r="F62" s="12" t="inlineStr">
        <is>
          <t>RECORDABLE</t>
        </is>
      </c>
      <c r="G62" s="8" t="inlineStr">
        <is>
          <t>FIRST AID</t>
        </is>
      </c>
      <c r="H62" s="8" t="inlineStr">
        <is>
          <t>NEAR MISSES</t>
        </is>
      </c>
    </row>
    <row r="63" ht="19" customHeight="1">
      <c r="A63" s="10" t="inlineStr">
        <is>
          <t>Working around concrete pumps and boom hazards</t>
        </is>
      </c>
      <c r="B63" s="11" t="n"/>
      <c r="C63" s="11" t="n"/>
      <c r="D63" s="11" t="n"/>
      <c r="E63" s="15" t="n">
        <v>39</v>
      </c>
      <c r="F63" s="15" t="n">
        <v>0</v>
      </c>
      <c r="G63" s="15" t="n">
        <v>1</v>
      </c>
      <c r="H63" s="15" t="n">
        <v>1</v>
      </c>
    </row>
    <row r="64">
      <c r="A64" s="49">
        <f>IF(E63&lt;C27,"Check: "&amp;C27-E63&amp;" worker(s) on site missed the toolbox talk","✓ Toolbox talk attendance matches workers on site")</f>
        <v/>
      </c>
    </row>
    <row r="65" ht="6" customHeight="1"/>
    <row r="66" ht="22" customHeight="1">
      <c r="A66" s="27" t="inlineStr">
        <is>
          <t>Visitor / Inspector</t>
        </is>
      </c>
      <c r="B66" s="27" t="inlineStr">
        <is>
          <t>Company / Agency</t>
        </is>
      </c>
      <c r="C66" s="29" t="n"/>
      <c r="D66" s="28" t="inlineStr">
        <is>
          <t>Time In</t>
        </is>
      </c>
      <c r="E66" s="28" t="inlineStr">
        <is>
          <t>Time Out</t>
        </is>
      </c>
      <c r="F66" s="28" t="inlineStr">
        <is>
          <t>Hours on Site</t>
        </is>
      </c>
      <c r="G66" s="27" t="inlineStr">
        <is>
          <t>Purpose / Result</t>
        </is>
      </c>
      <c r="H66" s="29" t="n"/>
    </row>
    <row r="67" ht="17" customHeight="1">
      <c r="A67" s="30" t="inlineStr">
        <is>
          <t>R. Alvarez</t>
        </is>
      </c>
      <c r="B67" s="30" t="inlineStr">
        <is>
          <t>City of Tacoma Building Insp.</t>
        </is>
      </c>
      <c r="C67" s="35" t="n"/>
      <c r="D67" s="50" t="n">
        <v>0.3229166666666667</v>
      </c>
      <c r="E67" s="50" t="n">
        <v>0.3541666666666667</v>
      </c>
      <c r="F67" s="51">
        <f>IF(OR(D67="",E67=""),"",(E67-D67)*24)</f>
        <v/>
      </c>
      <c r="G67" s="30" t="inlineStr">
        <is>
          <t>Pre-pour deck inspection (passed)</t>
        </is>
      </c>
      <c r="H67" s="35" t="n"/>
    </row>
    <row r="68" ht="17" customHeight="1">
      <c r="A68" s="30" t="inlineStr">
        <is>
          <t>K. Morgan</t>
        </is>
      </c>
      <c r="B68" s="30" t="inlineStr">
        <is>
          <t>Owner's representative</t>
        </is>
      </c>
      <c r="C68" s="35" t="n"/>
      <c r="D68" s="50" t="n">
        <v>0.5833333333333334</v>
      </c>
      <c r="E68" s="50" t="n">
        <v>0.6354166666666666</v>
      </c>
      <c r="F68" s="51">
        <f>IF(OR(D68="",E68=""),"",(E68-D68)*24)</f>
        <v/>
      </c>
      <c r="G68" s="30" t="inlineStr">
        <is>
          <t>Weekly walkthrough, L1 &amp; L2</t>
        </is>
      </c>
      <c r="H68" s="35" t="n"/>
    </row>
    <row r="69" ht="17" customHeight="1">
      <c r="A69" s="30" t="inlineStr">
        <is>
          <t>T. Nguyen</t>
        </is>
      </c>
      <c r="B69" s="30" t="inlineStr">
        <is>
          <t>Sound Testing Lab</t>
        </is>
      </c>
      <c r="C69" s="35" t="n"/>
      <c r="D69" s="50" t="n">
        <v>0.3958333333333333</v>
      </c>
      <c r="E69" s="50" t="n">
        <v>0.5416666666666666</v>
      </c>
      <c r="F69" s="51">
        <f>IF(OR(D69="",E69=""),"",(E69-D69)*24)</f>
        <v/>
      </c>
      <c r="G69" s="30" t="inlineStr">
        <is>
          <t>Slump, air &amp; cylinders, pour 2</t>
        </is>
      </c>
      <c r="H69" s="35" t="n"/>
    </row>
    <row r="70" ht="12" customHeight="1"/>
    <row r="71" ht="20" customHeight="1">
      <c r="A71" s="24" t="inlineStr">
        <is>
          <t>08   LOOK-AHEAD &amp; SIGN-OFF</t>
        </is>
      </c>
      <c r="B71" s="2" t="n"/>
      <c r="C71" s="2" t="n"/>
      <c r="D71" s="2" t="n"/>
      <c r="E71" s="2" t="n"/>
      <c r="F71" s="2" t="n"/>
      <c r="G71" s="2" t="n"/>
      <c r="H71" s="2" t="n"/>
    </row>
    <row r="72" ht="18" customHeight="1">
      <c r="A72" s="52" t="inlineStr">
        <is>
          <t>Thu Oct 15: strip edge forms and continue wet cure on L3 pour 2; set Stair 2 landing at L3; continue L2 electrical rough-in.</t>
        </is>
      </c>
      <c r="B72" s="35" t="n"/>
      <c r="C72" s="35" t="n"/>
      <c r="D72" s="35" t="n"/>
      <c r="E72" s="35" t="n"/>
      <c r="F72" s="35" t="n"/>
      <c r="G72" s="35" t="n"/>
      <c r="H72" s="35" t="n"/>
    </row>
    <row r="73" ht="18" customHeight="1">
      <c r="A73" s="52" t="inlineStr">
        <is>
          <t>Fri Oct 16: rebar and embeds for L3 pour 3 (grid F–H); city rebar inspection requested for 10:00 am; scissor lift #4 off-rent.</t>
        </is>
      </c>
      <c r="B73" s="35" t="n"/>
      <c r="C73" s="35" t="n"/>
      <c r="D73" s="35" t="n"/>
      <c r="E73" s="35" t="n"/>
      <c r="F73" s="35" t="n"/>
      <c r="G73" s="35" t="n"/>
      <c r="H73" s="35" t="n"/>
    </row>
    <row r="74" ht="10" customHeight="1"/>
    <row r="75">
      <c r="A75" s="8" t="inlineStr">
        <is>
          <t>PREPARED BY</t>
        </is>
      </c>
      <c r="B75" s="8" t="inlineStr">
        <is>
          <t>SIGNATURE</t>
        </is>
      </c>
      <c r="E75" s="8" t="inlineStr">
        <is>
          <t>REVIEWED BY (PM)</t>
        </is>
      </c>
      <c r="H75" s="8" t="inlineStr">
        <is>
          <t>DATE SUBMITTED</t>
        </is>
      </c>
    </row>
    <row r="76" ht="24" customHeight="1">
      <c r="A76" s="10" t="inlineStr">
        <is>
          <t>Dana Whitfield, Superintendent</t>
        </is>
      </c>
      <c r="B76" s="10" t="inlineStr"/>
      <c r="C76" s="11" t="n"/>
      <c r="D76" s="11" t="n"/>
      <c r="E76" s="10" t="inlineStr">
        <is>
          <t>Marcus Lee, Project Manager</t>
        </is>
      </c>
      <c r="F76" s="11" t="n"/>
      <c r="G76" s="11" t="n"/>
      <c r="H76" s="14">
        <f>A8</f>
        <v/>
      </c>
    </row>
    <row r="78">
      <c r="A78" s="49" t="inlineStr">
        <is>
          <t>How to use: type over any white cell. Shaded cells and the cards at the top calculate automatically. Copy this sheet for each working day (right-click the tab › Move or Copy › Create a copy).</t>
        </is>
      </c>
    </row>
  </sheetData>
  <mergeCells count="70">
    <mergeCell ref="G21:H21"/>
    <mergeCell ref="E50:F50"/>
    <mergeCell ref="G43:H43"/>
    <mergeCell ref="D11:F11"/>
    <mergeCell ref="A73:H73"/>
    <mergeCell ref="G11:H11"/>
    <mergeCell ref="C42:D42"/>
    <mergeCell ref="G42:H42"/>
    <mergeCell ref="A45:B45"/>
    <mergeCell ref="C45:D45"/>
    <mergeCell ref="F6:G6"/>
    <mergeCell ref="B55:E55"/>
    <mergeCell ref="G23:H23"/>
    <mergeCell ref="E52:F52"/>
    <mergeCell ref="A63:D63"/>
    <mergeCell ref="G8:H8"/>
    <mergeCell ref="E48:F48"/>
    <mergeCell ref="B66:C66"/>
    <mergeCell ref="G67:H67"/>
    <mergeCell ref="G39:H39"/>
    <mergeCell ref="D6:E6"/>
    <mergeCell ref="E51:F51"/>
    <mergeCell ref="B11:C11"/>
    <mergeCell ref="A41:B41"/>
    <mergeCell ref="G10:H10"/>
    <mergeCell ref="C41:D41"/>
    <mergeCell ref="B67:C67"/>
    <mergeCell ref="G19:H19"/>
    <mergeCell ref="C44:D44"/>
    <mergeCell ref="G66:H66"/>
    <mergeCell ref="B59:E59"/>
    <mergeCell ref="C40:D40"/>
    <mergeCell ref="G69:H69"/>
    <mergeCell ref="G18:H18"/>
    <mergeCell ref="E76:G76"/>
    <mergeCell ref="C43:D43"/>
    <mergeCell ref="B69:C69"/>
    <mergeCell ref="G34:H34"/>
    <mergeCell ref="B56:E56"/>
    <mergeCell ref="B76:D76"/>
    <mergeCell ref="G24:H24"/>
    <mergeCell ref="G30:H30"/>
    <mergeCell ref="B58:E58"/>
    <mergeCell ref="G68:H68"/>
    <mergeCell ref="G33:H33"/>
    <mergeCell ref="B10:C10"/>
    <mergeCell ref="A42:B42"/>
    <mergeCell ref="E49:F49"/>
    <mergeCell ref="G45:H45"/>
    <mergeCell ref="G26:H26"/>
    <mergeCell ref="C39:D39"/>
    <mergeCell ref="D10:F10"/>
    <mergeCell ref="G35:H35"/>
    <mergeCell ref="B6:C6"/>
    <mergeCell ref="G20:H20"/>
    <mergeCell ref="B57:E57"/>
    <mergeCell ref="B68:C68"/>
    <mergeCell ref="B15:C15"/>
    <mergeCell ref="A43:B43"/>
    <mergeCell ref="G32:H32"/>
    <mergeCell ref="G25:H25"/>
    <mergeCell ref="A72:H72"/>
    <mergeCell ref="G41:H41"/>
    <mergeCell ref="G31:H31"/>
    <mergeCell ref="A44:B44"/>
    <mergeCell ref="G44:H44"/>
    <mergeCell ref="G22:H22"/>
    <mergeCell ref="G40:H40"/>
    <mergeCell ref="A39:B39"/>
    <mergeCell ref="A40:B40"/>
  </mergeCells>
  <conditionalFormatting sqref="F31:F35">
    <cfRule type="cellIs" priority="1" operator="lessThan" dxfId="0">
      <formula>0.6</formula>
    </cfRule>
  </conditionalFormatting>
  <conditionalFormatting sqref="E40:E45">
    <cfRule type="cellIs" priority="2" operator="equal" dxfId="1">
      <formula>"Behind"</formula>
    </cfRule>
    <cfRule type="cellIs" priority="3" operator="equal" dxfId="2">
      <formula>"Complete"</formula>
    </cfRule>
  </conditionalFormatting>
  <conditionalFormatting sqref="H56:H58">
    <cfRule type="cellIs" priority="4" operator="equal" dxfId="0">
      <formula>"Open"</formula>
    </cfRule>
  </conditionalFormatting>
  <conditionalFormatting sqref="F63">
    <cfRule type="cellIs" priority="5" operator="greaterThan" dxfId="1">
      <formula>0</formula>
    </cfRule>
  </conditionalFormatting>
  <dataValidations count="2">
    <dataValidation sqref="E40 E41 E42 E43 E44 E45" showDropDown="0" showInputMessage="0" showErrorMessage="0" allowBlank="1" type="list">
      <formula1>"Not Started,On Track,Behind,Complete,On Hold"</formula1>
    </dataValidation>
    <dataValidation sqref="A56 A57 A58 A59" showDropDown="0" showInputMessage="0" showErrorMessage="0" allowBlank="1" type="list">
      <formula1>"Weather,Inspection,Material,RFI,Owner change,Labor,Equipment,Utility,Other"</formula1>
    </dataValidation>
  </dataValidations>
  <pageMargins left="0.4" right="0.4" top="0.5" bottom="0.5" header="0.5" footer="0.5"/>
  <pageSetup orientation="portrait" paperSize="1" fitToHeight="0" fitToWidth="1"/>
  <headerFooter>
    <oddHeader/>
    <oddFooter>&amp;L&amp;8Harbor View MOB – Ph. 2 · Daily Report&amp;R&amp;8Page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7" customWidth="1" min="2" max="2"/>
    <col width="10" customWidth="1" min="3" max="3"/>
    <col width="9" customWidth="1" min="4" max="4"/>
    <col width="11" customWidth="1" min="5" max="5"/>
    <col width="17" customWidth="1" min="6" max="6"/>
    <col width="11" customWidth="1" min="7" max="7"/>
    <col width="11" customWidth="1" min="8" max="8"/>
    <col width="36" customWidth="1" min="9" max="9"/>
  </cols>
  <sheetData>
    <row r="1" ht="30" customHeight="1">
      <c r="A1" s="53" t="inlineStr">
        <is>
          <t>DAILY REPORT LOG  ·  OCTOBER 2026</t>
        </is>
      </c>
      <c r="B1" s="2" t="n"/>
      <c r="C1" s="2" t="n"/>
      <c r="D1" s="2" t="n"/>
      <c r="E1" s="2" t="n"/>
      <c r="F1" s="2" t="n"/>
      <c r="G1" s="2" t="n"/>
      <c r="H1" s="2" t="n"/>
      <c r="I1" s="54">
        <f>'Daily Report'!A6&amp;"  ·  "&amp;'Daily Report'!D6</f>
        <v/>
      </c>
    </row>
    <row r="2" ht="5" customHeight="1">
      <c r="A2" s="7" t="n"/>
      <c r="B2" s="7" t="n"/>
      <c r="C2" s="7" t="n"/>
      <c r="D2" s="7" t="n"/>
      <c r="E2" s="7" t="n"/>
      <c r="F2" s="7" t="n"/>
      <c r="G2" s="7" t="n"/>
      <c r="H2" s="7" t="n"/>
      <c r="I2" s="7" t="n"/>
    </row>
    <row r="3">
      <c r="A3" s="49" t="inlineStr">
        <is>
          <t>One line per working day. The last row pulls today's numbers straight from the Daily Report sheet.</t>
        </is>
      </c>
    </row>
    <row r="5" ht="24" customHeight="1">
      <c r="A5" s="27" t="inlineStr">
        <is>
          <t>Date</t>
        </is>
      </c>
      <c r="B5" s="28" t="inlineStr">
        <is>
          <t>Day</t>
        </is>
      </c>
      <c r="C5" s="28" t="inlineStr">
        <is>
          <t>Report No.</t>
        </is>
      </c>
      <c r="D5" s="28" t="inlineStr">
        <is>
          <t>Workers</t>
        </is>
      </c>
      <c r="E5" s="28" t="inlineStr">
        <is>
          <t>Man-Hours</t>
        </is>
      </c>
      <c r="F5" s="27" t="inlineStr">
        <is>
          <t>Weather</t>
        </is>
      </c>
      <c r="G5" s="28" t="inlineStr">
        <is>
          <t>Hours Lost</t>
        </is>
      </c>
      <c r="H5" s="28" t="inlineStr">
        <is>
          <t>Safety Events</t>
        </is>
      </c>
      <c r="I5" s="27" t="inlineStr">
        <is>
          <t>Key Activity / Milestone</t>
        </is>
      </c>
    </row>
    <row r="6" ht="17" customHeight="1">
      <c r="A6" s="55" t="n">
        <v>46296</v>
      </c>
      <c r="B6" s="56">
        <f>TEXT(A6,"ddd")</f>
        <v/>
      </c>
      <c r="C6" s="56">
        <f>NETWORKDAYS('Daily Report'!$B$8,A6)</f>
        <v/>
      </c>
      <c r="D6" s="31" t="n">
        <v>34</v>
      </c>
      <c r="E6" s="45" t="n">
        <v>280</v>
      </c>
      <c r="F6" s="30" t="inlineStr">
        <is>
          <t>Cloudy, 55°F</t>
        </is>
      </c>
      <c r="G6" s="46" t="n">
        <v>0</v>
      </c>
      <c r="H6" s="57" t="n">
        <v>0</v>
      </c>
      <c r="I6" s="30" t="inlineStr">
        <is>
          <t>L3 deck rebar placement</t>
        </is>
      </c>
    </row>
    <row r="7" ht="17" customHeight="1">
      <c r="A7" s="55" t="n">
        <v>46297</v>
      </c>
      <c r="B7" s="56">
        <f>TEXT(A7,"ddd")</f>
        <v/>
      </c>
      <c r="C7" s="56">
        <f>NETWORKDAYS('Daily Report'!$B$8,A7)</f>
        <v/>
      </c>
      <c r="D7" s="31" t="n">
        <v>36</v>
      </c>
      <c r="E7" s="45" t="n">
        <v>296</v>
      </c>
      <c r="F7" s="30" t="inlineStr">
        <is>
          <t>Sunny, 61°F</t>
        </is>
      </c>
      <c r="G7" s="46" t="n">
        <v>0</v>
      </c>
      <c r="H7" s="57" t="n">
        <v>0</v>
      </c>
      <c r="I7" s="30" t="inlineStr">
        <is>
          <t>L3 slab pour 1 (128 CY)</t>
        </is>
      </c>
    </row>
    <row r="8" ht="17" customHeight="1">
      <c r="A8" s="55" t="n">
        <v>46300</v>
      </c>
      <c r="B8" s="56">
        <f>TEXT(A8,"ddd")</f>
        <v/>
      </c>
      <c r="C8" s="56">
        <f>NETWORKDAYS('Daily Report'!$B$8,A8)</f>
        <v/>
      </c>
      <c r="D8" s="31" t="n">
        <v>31</v>
      </c>
      <c r="E8" s="45" t="n">
        <v>252</v>
      </c>
      <c r="F8" s="30" t="inlineStr">
        <is>
          <t>Rain, 52°F</t>
        </is>
      </c>
      <c r="G8" s="46" t="n">
        <v>3.5</v>
      </c>
      <c r="H8" s="57" t="n">
        <v>0</v>
      </c>
      <c r="I8" s="30" t="inlineStr">
        <is>
          <t>Interior framing only</t>
        </is>
      </c>
    </row>
    <row r="9" ht="17" customHeight="1">
      <c r="A9" s="55" t="n">
        <v>46301</v>
      </c>
      <c r="B9" s="56">
        <f>TEXT(A9,"ddd")</f>
        <v/>
      </c>
      <c r="C9" s="56">
        <f>NETWORKDAYS('Daily Report'!$B$8,A9)</f>
        <v/>
      </c>
      <c r="D9" s="31" t="n">
        <v>35</v>
      </c>
      <c r="E9" s="45" t="n">
        <v>288</v>
      </c>
      <c r="F9" s="30" t="inlineStr">
        <is>
          <t>Showers, 54°F</t>
        </is>
      </c>
      <c r="G9" s="46" t="n">
        <v>1</v>
      </c>
      <c r="H9" s="57" t="n">
        <v>0</v>
      </c>
      <c r="I9" s="30" t="inlineStr">
        <is>
          <t>Stair 2 steel delivered</t>
        </is>
      </c>
    </row>
    <row r="10" ht="17" customHeight="1">
      <c r="A10" s="55" t="n">
        <v>46302</v>
      </c>
      <c r="B10" s="56">
        <f>TEXT(A10,"ddd")</f>
        <v/>
      </c>
      <c r="C10" s="56">
        <f>NETWORKDAYS('Daily Report'!$B$8,A10)</f>
        <v/>
      </c>
      <c r="D10" s="31" t="n">
        <v>37</v>
      </c>
      <c r="E10" s="45" t="n">
        <v>304</v>
      </c>
      <c r="F10" s="30" t="inlineStr">
        <is>
          <t>Cloudy, 57°F</t>
        </is>
      </c>
      <c r="G10" s="46" t="n">
        <v>0</v>
      </c>
      <c r="H10" s="57" t="n">
        <v>1</v>
      </c>
      <c r="I10" s="30" t="inlineStr">
        <is>
          <t>L2 electrical rough-in</t>
        </is>
      </c>
    </row>
    <row r="11" ht="17" customHeight="1">
      <c r="A11" s="55" t="n">
        <v>46303</v>
      </c>
      <c r="B11" s="56">
        <f>TEXT(A11,"ddd")</f>
        <v/>
      </c>
      <c r="C11" s="56">
        <f>NETWORKDAYS('Daily Report'!$B$8,A11)</f>
        <v/>
      </c>
      <c r="D11" s="31" t="n">
        <v>38</v>
      </c>
      <c r="E11" s="45" t="n">
        <v>312</v>
      </c>
      <c r="F11" s="30" t="inlineStr">
        <is>
          <t>Sunny, 60°F</t>
        </is>
      </c>
      <c r="G11" s="46" t="n">
        <v>0</v>
      </c>
      <c r="H11" s="57" t="n">
        <v>0</v>
      </c>
      <c r="I11" s="30" t="inlineStr">
        <is>
          <t>L3 pour 2 deck prep</t>
        </is>
      </c>
    </row>
    <row r="12" ht="17" customHeight="1">
      <c r="A12" s="55" t="n">
        <v>46304</v>
      </c>
      <c r="B12" s="56">
        <f>TEXT(A12,"ddd")</f>
        <v/>
      </c>
      <c r="C12" s="56">
        <f>NETWORKDAYS('Daily Report'!$B$8,A12)</f>
        <v/>
      </c>
      <c r="D12" s="31" t="n">
        <v>33</v>
      </c>
      <c r="E12" s="45" t="n">
        <v>268</v>
      </c>
      <c r="F12" s="30" t="inlineStr">
        <is>
          <t>Sunny, 63°F</t>
        </is>
      </c>
      <c r="G12" s="46" t="n">
        <v>0</v>
      </c>
      <c r="H12" s="57" t="n">
        <v>0</v>
      </c>
      <c r="I12" s="30" t="inlineStr">
        <is>
          <t>Rebar inspection, pour 2</t>
        </is>
      </c>
    </row>
    <row r="13" ht="17" customHeight="1">
      <c r="A13" s="55" t="n">
        <v>46307</v>
      </c>
      <c r="B13" s="56">
        <f>TEXT(A13,"ddd")</f>
        <v/>
      </c>
      <c r="C13" s="56">
        <f>NETWORKDAYS('Daily Report'!$B$8,A13)</f>
        <v/>
      </c>
      <c r="D13" s="31" t="n">
        <v>36</v>
      </c>
      <c r="E13" s="45" t="n">
        <v>292</v>
      </c>
      <c r="F13" s="30" t="inlineStr">
        <is>
          <t>Cloudy, 58°F</t>
        </is>
      </c>
      <c r="G13" s="46" t="n">
        <v>0.5</v>
      </c>
      <c r="H13" s="57" t="n">
        <v>0</v>
      </c>
      <c r="I13" s="30" t="inlineStr">
        <is>
          <t>Plumbing risers started</t>
        </is>
      </c>
    </row>
    <row r="14" ht="17" customHeight="1">
      <c r="A14" s="55" t="n">
        <v>46308</v>
      </c>
      <c r="B14" s="56">
        <f>TEXT(A14,"ddd")</f>
        <v/>
      </c>
      <c r="C14" s="56">
        <f>NETWORKDAYS('Daily Report'!$B$8,A14)</f>
        <v/>
      </c>
      <c r="D14" s="31" t="n">
        <v>38</v>
      </c>
      <c r="E14" s="45" t="n">
        <v>310</v>
      </c>
      <c r="F14" s="30" t="inlineStr">
        <is>
          <t>Cloudy, 56°F</t>
        </is>
      </c>
      <c r="G14" s="46" t="n">
        <v>0</v>
      </c>
      <c r="H14" s="57" t="n">
        <v>0</v>
      </c>
      <c r="I14" s="30" t="inlineStr">
        <is>
          <t>Pump &amp; pour logistics</t>
        </is>
      </c>
    </row>
    <row r="15" ht="17" customHeight="1">
      <c r="A15" s="58">
        <f>'Daily Report'!A8</f>
        <v/>
      </c>
      <c r="B15" s="56">
        <f>TEXT(A15,"ddd")</f>
        <v/>
      </c>
      <c r="C15" s="56">
        <f>NETWORKDAYS('Daily Report'!$B$8,A15)</f>
        <v/>
      </c>
      <c r="D15" s="59">
        <f>'Daily Report'!C27</f>
        <v/>
      </c>
      <c r="E15" s="60">
        <f>'Daily Report'!F27</f>
        <v/>
      </c>
      <c r="F15" s="61">
        <f>IF('Daily Report'!F15&gt;0,"Rain "&amp;TEXT('Daily Report'!F15,"0.00")&amp;" in","Dry")&amp;", "&amp;'Daily Report'!E15&amp;"°F"</f>
        <v/>
      </c>
      <c r="G15" s="62">
        <f>'Daily Report'!F59</f>
        <v/>
      </c>
      <c r="H15" s="63">
        <f>'Daily Report'!F63+'Daily Report'!G63</f>
        <v/>
      </c>
      <c r="I15" s="61">
        <f>""&amp;'Daily Report'!A40</f>
        <v/>
      </c>
    </row>
    <row r="16" ht="19" customHeight="1">
      <c r="A16" s="37" t="inlineStr">
        <is>
          <t>MONTH TO DATE</t>
        </is>
      </c>
      <c r="B16" s="39" t="n"/>
      <c r="C16" s="64">
        <f>COUNT(A6:A15)&amp;" days"</f>
        <v/>
      </c>
      <c r="D16" s="65">
        <f>SUM(D6:D15)</f>
        <v/>
      </c>
      <c r="E16" s="65">
        <f>SUM(E6:E15)</f>
        <v/>
      </c>
      <c r="F16" s="37">
        <f>COUNTIF(G6:G15,"&gt;0")&amp;" days with delays"</f>
        <v/>
      </c>
      <c r="G16" s="47">
        <f>SUM(G6:G15)</f>
        <v/>
      </c>
      <c r="H16" s="38">
        <f>SUM(H6:H15)</f>
        <v/>
      </c>
      <c r="I16" s="39" t="n"/>
    </row>
    <row r="17">
      <c r="A17" s="66" t="inlineStr">
        <is>
          <t>DAILY AVERAGE</t>
        </is>
      </c>
      <c r="D17" s="67">
        <f>AVERAGE(D6:D15)</f>
        <v/>
      </c>
      <c r="E17" s="68">
        <f>AVERAGE(E6:E15)</f>
        <v/>
      </c>
      <c r="G17" s="69">
        <f>AVERAGE(G6:G15)</f>
        <v/>
      </c>
    </row>
    <row r="19">
      <c r="A19" s="70" t="inlineStr">
        <is>
          <t>PEAK CREW</t>
        </is>
      </c>
      <c r="C19" s="71">
        <f>MAX(D6:D15)</f>
        <v/>
      </c>
      <c r="D19" s="72">
        <f>"on "&amp;TEXT(INDEX(A6:A15,MATCH(C19,D6:D15,0)),"mmm d")</f>
        <v/>
      </c>
      <c r="F19" s="70" t="inlineStr">
        <is>
          <t>HRS PER WORKER-DAY</t>
        </is>
      </c>
      <c r="G19" s="73">
        <f>IF(D16=0,0,E16/D16)</f>
        <v/>
      </c>
      <c r="H19" s="74" t="inlineStr">
        <is>
          <t>← man-hours ÷ worker-days (Workers total)</t>
        </is>
      </c>
    </row>
  </sheetData>
  <conditionalFormatting sqref="G6:G15">
    <cfRule type="cellIs" priority="1" operator="greater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2026-10-16T10:49:41Z</dcterms:created>
  <dcterms:modified xmlns:dcterms="http://purl.org/dc/terms/" xmlns:xsi="http://www.w3.org/2001/XMLSchema-instance" xsi:type="dcterms:W3CDTF">2026-10-16T10:49:41Z</dcterms:modified>
</cp:coreProperties>
</file>