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AR Summary" sheetId="1" state="visible" r:id="rId1"/>
    <sheet xmlns:r="http://schemas.openxmlformats.org/officeDocument/2006/relationships" name="Actions" sheetId="2" state="visible" r:id="rId2"/>
  </sheets>
  <definedNames>
    <definedName name="_xlnm.Print_Area" localSheetId="0">'AAR Summary'!$A$1:$H$35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yyyy-mm-dd"/>
    <numFmt numFmtId="165" formatCode="d mmm yyyy"/>
    <numFmt numFmtId="166" formatCode="yyyy-mm-dd h:mm:ss"/>
    <numFmt numFmtId="167" formatCode="ddd d mmm hh:mm"/>
    <numFmt numFmtId="168" formatCode="0.0"/>
    <numFmt numFmtId="169" formatCode="+0%;-0%;0%"/>
    <numFmt numFmtId="170" formatCode="0.0%"/>
    <numFmt numFmtId="171" formatCode="+0.0%;-0.0%;0.0%"/>
    <numFmt numFmtId="172" formatCode="+0;-0;0"/>
    <numFmt numFmtId="173" formatCode="&quot;$&quot;#,##0"/>
    <numFmt numFmtId="174" formatCode="+&quot;$&quot;#,##0;-&quot;$&quot;#,##0;0"/>
    <numFmt numFmtId="175" formatCode="d mmm"/>
    <numFmt numFmtId="176" formatCode="0;-0;–"/>
  </numFmts>
  <fonts count="21">
    <font>
      <name val="Calibri"/>
      <family val="2"/>
      <color theme="1"/>
      <sz val="11"/>
      <scheme val="minor"/>
    </font>
    <font>
      <name val="Consolas"/>
      <b val="1"/>
      <color rgb="00C2B280"/>
      <sz val="9"/>
    </font>
    <font>
      <name val="Consolas"/>
      <b val="1"/>
      <color rgb="00FFFFFF"/>
      <sz val="18"/>
    </font>
    <font>
      <name val="Arial Narrow"/>
      <color rgb="00D8DCDF"/>
      <sz val="9.5"/>
    </font>
    <font>
      <name val="Consolas"/>
      <b val="1"/>
      <color rgb="003B4249"/>
      <sz val="12"/>
    </font>
    <font>
      <name val="Consolas"/>
      <b val="1"/>
      <color rgb="003B4249"/>
      <sz val="13"/>
    </font>
    <font>
      <name val="Arial Narrow"/>
      <b val="1"/>
      <color rgb="006E757C"/>
      <sz val="9"/>
    </font>
    <font>
      <name val="Arial Narrow"/>
      <b val="1"/>
      <color rgb="0022272B"/>
      <sz val="10"/>
    </font>
    <font>
      <name val="Arial Narrow"/>
      <color rgb="0022272B"/>
      <sz val="10.5"/>
    </font>
    <font>
      <name val="Arial Narrow"/>
      <b val="1"/>
      <color rgb="00FFFFFF"/>
      <sz val="9.5"/>
    </font>
    <font>
      <name val="Consolas"/>
      <b val="1"/>
      <color rgb="006E757C"/>
      <sz val="10"/>
    </font>
    <font>
      <name val="Arial Narrow"/>
      <b val="1"/>
      <color rgb="0022272B"/>
      <sz val="10.5"/>
    </font>
    <font>
      <name val="Arial Narrow"/>
      <b val="1"/>
      <color rgb="003B4249"/>
      <sz val="10"/>
    </font>
    <font>
      <name val="Arial Narrow"/>
      <color rgb="006E757C"/>
      <sz val="9.5"/>
    </font>
    <font>
      <name val="Arial Narrow"/>
      <color rgb="0022272B"/>
      <sz val="10"/>
    </font>
    <font>
      <name val="Arial Narrow"/>
      <b val="1"/>
      <color rgb="003B4249"/>
      <sz val="12"/>
    </font>
    <font>
      <name val="Arial Narrow"/>
      <b val="1"/>
      <color rgb="00B23A3A"/>
      <sz val="12"/>
    </font>
    <font>
      <name val="Arial Narrow"/>
      <b val="1"/>
      <color rgb="004E7A3A"/>
      <sz val="12"/>
    </font>
    <font>
      <name val="Arial Narrow"/>
      <i val="1"/>
      <color rgb="006E757C"/>
      <sz val="9.5"/>
    </font>
    <font>
      <name val="Consolas"/>
      <b val="1"/>
      <color rgb="003B4249"/>
      <sz val="16"/>
    </font>
    <font>
      <name val="Arial Narrow"/>
      <color rgb="006E757C"/>
      <sz val="10"/>
    </font>
  </fonts>
  <fills count="6">
    <fill>
      <patternFill/>
    </fill>
    <fill>
      <patternFill patternType="gray125"/>
    </fill>
    <fill>
      <patternFill patternType="solid">
        <fgColor rgb="003B4249"/>
      </patternFill>
    </fill>
    <fill>
      <patternFill patternType="solid">
        <fgColor rgb="00C2B280"/>
      </patternFill>
    </fill>
    <fill>
      <patternFill patternType="solid">
        <fgColor rgb="00F3EEDF"/>
      </patternFill>
    </fill>
    <fill>
      <patternFill patternType="solid">
        <fgColor rgb="00E7E9EB"/>
      </patternFill>
    </fill>
  </fills>
  <borders count="5">
    <border>
      <left/>
      <right/>
      <top/>
      <bottom/>
      <diagonal/>
    </border>
    <border>
      <bottom style="medium">
        <color rgb="00C2B280"/>
      </bottom>
    </border>
    <border>
      <left/>
      <right/>
      <top/>
      <bottom style="medium">
        <color rgb="00C2B280"/>
      </bottom>
      <diagonal/>
    </border>
    <border/>
    <border>
      <bottom style="thin">
        <color rgb="00D5D8DB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0" applyAlignment="1" pivotButton="0" quotePrefix="0" xfId="0">
      <alignment vertical="bottom" indent="1"/>
    </xf>
    <xf numFmtId="0" fontId="2" fillId="2" borderId="0" applyAlignment="1" pivotButton="0" quotePrefix="0" xfId="0">
      <alignment vertical="center" indent="1"/>
    </xf>
    <xf numFmtId="0" fontId="3" fillId="2" borderId="0" applyAlignment="1" pivotButton="0" quotePrefix="0" xfId="0">
      <alignment vertical="top" indent="1"/>
    </xf>
    <xf numFmtId="0" fontId="4" fillId="3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indent="1"/>
    </xf>
    <xf numFmtId="0" fontId="0" fillId="0" borderId="1" pivotButton="0" quotePrefix="0" xfId="0"/>
    <xf numFmtId="0" fontId="6" fillId="0" borderId="3" applyAlignment="1" pivotButton="0" quotePrefix="0" xfId="0">
      <alignment horizontal="right" vertical="center" indent="1"/>
    </xf>
    <xf numFmtId="165" fontId="7" fillId="4" borderId="3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 indent="1"/>
    </xf>
    <xf numFmtId="0" fontId="9" fillId="2" borderId="0" applyAlignment="1" pivotButton="0" quotePrefix="0" xfId="0">
      <alignment horizontal="center" vertical="center" wrapText="1"/>
    </xf>
    <xf numFmtId="0" fontId="9" fillId="2" borderId="0" applyAlignment="1" pivotButton="0" quotePrefix="0" xfId="0">
      <alignment horizontal="left" vertical="center" wrapText="1" indent="1"/>
    </xf>
    <xf numFmtId="0" fontId="10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left" vertical="center" wrapText="1" indent="1"/>
    </xf>
    <xf numFmtId="167" fontId="8" fillId="0" borderId="4" applyAlignment="1" pivotButton="0" quotePrefix="0" xfId="0">
      <alignment horizontal="center" vertical="center" wrapText="1"/>
    </xf>
    <xf numFmtId="167" fontId="11" fillId="0" borderId="4" applyAlignment="1" pivotButton="0" quotePrefix="0" xfId="0">
      <alignment horizontal="center" vertical="center" wrapText="1"/>
    </xf>
    <xf numFmtId="168" fontId="11" fillId="0" borderId="4" applyAlignment="1" pivotButton="0" quotePrefix="0" xfId="0">
      <alignment horizontal="center" vertical="center" wrapText="1"/>
    </xf>
    <xf numFmtId="0" fontId="7" fillId="0" borderId="4" applyAlignment="1" pivotButton="0" quotePrefix="0" xfId="0">
      <alignment horizontal="center" vertical="center" wrapText="1"/>
    </xf>
    <xf numFmtId="0" fontId="10" fillId="5" borderId="4" applyAlignment="1" pivotButton="0" quotePrefix="0" xfId="0">
      <alignment horizontal="center" vertical="center" wrapText="1"/>
    </xf>
    <xf numFmtId="0" fontId="8" fillId="5" borderId="4" applyAlignment="1" pivotButton="0" quotePrefix="0" xfId="0">
      <alignment horizontal="left" vertical="center" wrapText="1" indent="1"/>
    </xf>
    <xf numFmtId="167" fontId="8" fillId="5" borderId="4" applyAlignment="1" pivotButton="0" quotePrefix="0" xfId="0">
      <alignment horizontal="center" vertical="center" wrapText="1"/>
    </xf>
    <xf numFmtId="167" fontId="11" fillId="5" borderId="4" applyAlignment="1" pivotButton="0" quotePrefix="0" xfId="0">
      <alignment horizontal="center" vertical="center" wrapText="1"/>
    </xf>
    <xf numFmtId="168" fontId="11" fillId="5" borderId="4" applyAlignment="1" pivotButton="0" quotePrefix="0" xfId="0">
      <alignment horizontal="center" vertical="center" wrapText="1"/>
    </xf>
    <xf numFmtId="0" fontId="7" fillId="5" borderId="4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center" wrapText="1" indent="1"/>
    </xf>
    <xf numFmtId="0" fontId="0" fillId="0" borderId="4" pivotButton="0" quotePrefix="0" xfId="0"/>
    <xf numFmtId="9" fontId="8" fillId="0" borderId="4" applyAlignment="1" pivotButton="0" quotePrefix="0" xfId="0">
      <alignment horizontal="center" vertical="center" wrapText="1"/>
    </xf>
    <xf numFmtId="9" fontId="11" fillId="0" borderId="4" applyAlignment="1" pivotButton="0" quotePrefix="0" xfId="0">
      <alignment horizontal="center" vertical="center" wrapText="1"/>
    </xf>
    <xf numFmtId="169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0" fillId="5" borderId="4" pivotButton="0" quotePrefix="0" xfId="0"/>
    <xf numFmtId="170" fontId="8" fillId="5" borderId="4" applyAlignment="1" pivotButton="0" quotePrefix="0" xfId="0">
      <alignment horizontal="center" vertical="center" wrapText="1"/>
    </xf>
    <xf numFmtId="170" fontId="11" fillId="5" borderId="4" applyAlignment="1" pivotButton="0" quotePrefix="0" xfId="0">
      <alignment horizontal="center" vertical="center" wrapText="1"/>
    </xf>
    <xf numFmtId="171" fontId="8" fillId="5" borderId="4" applyAlignment="1" pivotButton="0" quotePrefix="0" xfId="0">
      <alignment horizontal="center" vertical="center" wrapText="1"/>
    </xf>
    <xf numFmtId="0" fontId="13" fillId="5" borderId="4" applyAlignment="1" pivotButton="0" quotePrefix="0" xfId="0">
      <alignment horizontal="center" vertical="center" wrapText="1"/>
    </xf>
    <xf numFmtId="1" fontId="8" fillId="0" borderId="4" applyAlignment="1" pivotButton="0" quotePrefix="0" xfId="0">
      <alignment horizontal="center" vertical="center" wrapText="1"/>
    </xf>
    <xf numFmtId="1" fontId="11" fillId="0" borderId="4" applyAlignment="1" pivotButton="0" quotePrefix="0" xfId="0">
      <alignment horizontal="center" vertical="center" wrapText="1"/>
    </xf>
    <xf numFmtId="172" fontId="8" fillId="0" borderId="4" applyAlignment="1" pivotButton="0" quotePrefix="0" xfId="0">
      <alignment horizontal="center" vertical="center" wrapText="1"/>
    </xf>
    <xf numFmtId="173" fontId="8" fillId="5" borderId="4" applyAlignment="1" pivotButton="0" quotePrefix="0" xfId="0">
      <alignment horizontal="center" vertical="center" wrapText="1"/>
    </xf>
    <xf numFmtId="173" fontId="11" fillId="5" borderId="4" applyAlignment="1" pivotButton="0" quotePrefix="0" xfId="0">
      <alignment horizontal="center" vertical="center" wrapText="1"/>
    </xf>
    <xf numFmtId="174" fontId="8" fillId="5" borderId="4" applyAlignment="1" pivotButton="0" quotePrefix="0" xfId="0">
      <alignment horizontal="center" vertical="center" wrapText="1"/>
    </xf>
    <xf numFmtId="0" fontId="12" fillId="0" borderId="4" applyAlignment="1" pivotButton="0" quotePrefix="0" xfId="0">
      <alignment horizontal="left" vertical="center" wrapText="1" indent="1"/>
    </xf>
    <xf numFmtId="0" fontId="14" fillId="0" borderId="4" applyAlignment="1" pivotButton="0" quotePrefix="0" xfId="0">
      <alignment horizontal="left" vertical="center" wrapText="1" indent="1"/>
    </xf>
    <xf numFmtId="0" fontId="7" fillId="0" borderId="4" applyAlignment="1" pivotButton="0" quotePrefix="0" xfId="0">
      <alignment horizontal="left" vertical="center" wrapText="1" indent="1"/>
    </xf>
    <xf numFmtId="0" fontId="15" fillId="0" borderId="4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center" wrapText="1" indent="1"/>
    </xf>
    <xf numFmtId="0" fontId="16" fillId="0" borderId="4" applyAlignment="1" pivotButton="0" quotePrefix="0" xfId="0">
      <alignment horizontal="center" vertical="center" wrapText="1"/>
    </xf>
    <xf numFmtId="9" fontId="17" fillId="0" borderId="4" applyAlignment="1" pivotButton="0" quotePrefix="0" xfId="0">
      <alignment horizontal="center" vertical="center" wrapText="1"/>
    </xf>
    <xf numFmtId="0" fontId="19" fillId="0" borderId="0" pivotButton="0" quotePrefix="0" xfId="0"/>
    <xf numFmtId="0" fontId="20" fillId="0" borderId="0" pivotButton="0" quotePrefix="0" xfId="0"/>
    <xf numFmtId="0" fontId="8" fillId="0" borderId="4" applyAlignment="1" pivotButton="0" quotePrefix="0" xfId="0">
      <alignment horizontal="center" vertical="center" wrapText="1"/>
    </xf>
    <xf numFmtId="175" fontId="8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center" vertical="center" wrapText="1"/>
    </xf>
    <xf numFmtId="176" fontId="11" fillId="0" borderId="4" applyAlignment="1" pivotButton="0" quotePrefix="0" xfId="0">
      <alignment horizontal="center" vertical="center" wrapText="1"/>
    </xf>
    <xf numFmtId="0" fontId="8" fillId="5" borderId="4" applyAlignment="1" pivotButton="0" quotePrefix="0" xfId="0">
      <alignment horizontal="center" vertical="center" wrapText="1"/>
    </xf>
    <xf numFmtId="175" fontId="8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center" wrapText="1"/>
    </xf>
    <xf numFmtId="176" fontId="11" fillId="5" borderId="4" applyAlignment="1" pivotButton="0" quotePrefix="0" xfId="0">
      <alignment horizontal="center" vertical="center" wrapText="1"/>
    </xf>
  </cellXfs>
  <cellStyles count="1">
    <cellStyle name="Normal" xfId="0" builtinId="0" hidden="0"/>
  </cellStyles>
  <dxfs count="6">
    <dxf>
      <font>
        <name val="Arial Narrow"/>
        <b val="1"/>
        <color rgb="00FFFFFF"/>
      </font>
      <fill>
        <patternFill patternType="solid">
          <fgColor rgb="00B23A3A"/>
        </patternFill>
      </fill>
    </dxf>
    <dxf>
      <font>
        <name val="Arial Narrow"/>
        <b val="1"/>
        <color rgb="008A6D1E"/>
      </font>
      <fill>
        <patternFill patternType="solid">
          <fgColor rgb="00F3EEDF"/>
        </patternFill>
      </fill>
    </dxf>
    <dxf>
      <font>
        <name val="Arial Narrow"/>
        <b val="1"/>
        <color rgb="004E7A3A"/>
      </font>
    </dxf>
    <dxf>
      <font>
        <name val="Arial Narrow"/>
        <b val="1"/>
        <color rgb="00B23A3A"/>
      </font>
    </dxf>
    <dxf>
      <fill>
        <patternFill patternType="solid">
          <fgColor rgb="00F3EEDF"/>
        </patternFill>
      </fill>
    </dxf>
    <dxf>
      <font>
        <name val="Arial Narrow"/>
        <color rgb="008C929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35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4" customWidth="1" min="2" max="2"/>
    <col width="34" customWidth="1" min="3" max="3"/>
    <col width="17" customWidth="1" min="4" max="4"/>
    <col width="17" customWidth="1" min="5" max="5"/>
    <col width="11" customWidth="1" min="6" max="6"/>
    <col width="12" customWidth="1" min="7" max="7"/>
    <col width="2" customWidth="1" min="8" max="8"/>
  </cols>
  <sheetData>
    <row r="2">
      <c r="B2" s="1" t="inlineStr">
        <is>
          <t>AFTER ACTION REPORT</t>
        </is>
      </c>
    </row>
    <row r="3" ht="30" customHeight="1">
      <c r="B3" s="2" t="inlineStr">
        <is>
          <t>WMS cutover weekend · Harbor Point Logistics</t>
        </is>
      </c>
    </row>
    <row r="4" ht="20" customHeight="1">
      <c r="B4" s="3" t="inlineStr">
        <is>
          <t>Event 9–12 Oct 2026  ·  Review held 14 Oct  ·  Facilitator: Dana Whitcomb (PMO)  ·  14 participants</t>
        </is>
      </c>
    </row>
    <row r="6" ht="22" customHeight="1">
      <c r="B6" s="4" t="inlineStr">
        <is>
          <t>1</t>
        </is>
      </c>
      <c r="C6" s="5" t="inlineStr">
        <is>
          <t>What was planned?</t>
        </is>
      </c>
      <c r="D6" s="6" t="n"/>
      <c r="E6" s="6" t="n"/>
      <c r="F6" s="7" t="inlineStr">
        <is>
          <t>Report date</t>
        </is>
      </c>
      <c r="G6" s="8" t="n">
        <v>46312</v>
      </c>
    </row>
    <row r="7" ht="32" customHeight="1">
      <c r="B7" s="9" t="inlineStr">
        <is>
          <t>Switch all six docks from the legacy WMS to the new system over one weekend: freeze Friday 18:00, go live Sunday 18:00, ship Monday's first wave at 06:00 at normal volume.</t>
        </is>
      </c>
    </row>
    <row r="9" ht="22" customHeight="1">
      <c r="B9" s="4" t="inlineStr">
        <is>
          <t>2</t>
        </is>
      </c>
      <c r="C9" s="5" t="inlineStr">
        <is>
          <t>What actually happened?</t>
        </is>
      </c>
      <c r="D9" s="6" t="n"/>
      <c r="E9" s="6" t="n"/>
      <c r="F9" s="6" t="n"/>
      <c r="G9" s="6" t="n"/>
    </row>
    <row r="10">
      <c r="B10" s="10" t="inlineStr">
        <is>
          <t>#</t>
        </is>
      </c>
      <c r="C10" s="11" t="inlineStr">
        <is>
          <t>Milestone</t>
        </is>
      </c>
      <c r="D10" s="10" t="inlineStr">
        <is>
          <t>Planned</t>
        </is>
      </c>
      <c r="E10" s="10" t="inlineStr">
        <is>
          <t>Actual</t>
        </is>
      </c>
      <c r="F10" s="10" t="inlineStr">
        <is>
          <t>Late (h)</t>
        </is>
      </c>
      <c r="G10" s="10" t="inlineStr">
        <is>
          <t>Status</t>
        </is>
      </c>
    </row>
    <row r="11" ht="18" customHeight="1">
      <c r="B11" s="12" t="n">
        <v>1</v>
      </c>
      <c r="C11" s="13" t="inlineStr">
        <is>
          <t>Freeze legacy WMS</t>
        </is>
      </c>
      <c r="D11" s="14" t="n">
        <v>46304.75</v>
      </c>
      <c r="E11" s="15" t="n">
        <v>46304.75347222222</v>
      </c>
      <c r="F11" s="16">
        <f>IF(E11="","",ROUND((E11-D11)*24,1))</f>
        <v/>
      </c>
      <c r="G11" s="17">
        <f>IF(F11="","Open",IF(F11&lt;=0.5,"On time",IF(F11&lt;=2,"Slipped","Late")))</f>
        <v/>
      </c>
    </row>
    <row r="12" ht="18" customHeight="1">
      <c r="B12" s="18" t="n">
        <v>2</v>
      </c>
      <c r="C12" s="19" t="inlineStr">
        <is>
          <t>Data extract complete</t>
        </is>
      </c>
      <c r="D12" s="20" t="n">
        <v>46304.95833333334</v>
      </c>
      <c r="E12" s="21" t="n">
        <v>46305.02777777778</v>
      </c>
      <c r="F12" s="22">
        <f>IF(E12="","",ROUND((E12-D12)*24,1))</f>
        <v/>
      </c>
      <c r="G12" s="23">
        <f>IF(F12="","Open",IF(F12&lt;=0.5,"On time",IF(F12&lt;=2,"Slipped","Late")))</f>
        <v/>
      </c>
    </row>
    <row r="13" ht="18" customHeight="1">
      <c r="B13" s="12" t="n">
        <v>3</v>
      </c>
      <c r="C13" s="13" t="inlineStr">
        <is>
          <t>Data load + validation</t>
        </is>
      </c>
      <c r="D13" s="14" t="n">
        <v>46305.58333333334</v>
      </c>
      <c r="E13" s="15" t="n">
        <v>46305.63194444445</v>
      </c>
      <c r="F13" s="16">
        <f>IF(E13="","",ROUND((E13-D13)*24,1))</f>
        <v/>
      </c>
      <c r="G13" s="17">
        <f>IF(F13="","Open",IF(F13&lt;=0.5,"On time",IF(F13&lt;=2,"Slipped","Late")))</f>
        <v/>
      </c>
    </row>
    <row r="14" ht="18" customHeight="1">
      <c r="B14" s="18" t="n">
        <v>4</v>
      </c>
      <c r="C14" s="19" t="inlineStr">
        <is>
          <t>Integration tests (ERP, carriers)</t>
        </is>
      </c>
      <c r="D14" s="20" t="n">
        <v>46305.91666666666</v>
      </c>
      <c r="E14" s="21" t="n">
        <v>46306.0625</v>
      </c>
      <c r="F14" s="22">
        <f>IF(E14="","",ROUND((E14-D14)*24,1))</f>
        <v/>
      </c>
      <c r="G14" s="23">
        <f>IF(F14="","Open",IF(F14&lt;=0.5,"On time",IF(F14&lt;=2,"Slipped","Late")))</f>
        <v/>
      </c>
    </row>
    <row r="15" ht="18" customHeight="1">
      <c r="B15" s="12" t="n">
        <v>5</v>
      </c>
      <c r="C15" s="13" t="inlineStr">
        <is>
          <t>Dock hardware check</t>
        </is>
      </c>
      <c r="D15" s="14" t="n">
        <v>46306.41666666666</v>
      </c>
      <c r="E15" s="15" t="n">
        <v>46306.80555555555</v>
      </c>
      <c r="F15" s="16">
        <f>IF(E15="","",ROUND((E15-D15)*24,1))</f>
        <v/>
      </c>
      <c r="G15" s="17">
        <f>IF(F15="","Open",IF(F15&lt;=0.5,"On time",IF(F15&lt;=2,"Slipped","Late")))</f>
        <v/>
      </c>
    </row>
    <row r="16" ht="18" customHeight="1">
      <c r="B16" s="18" t="n">
        <v>6</v>
      </c>
      <c r="C16" s="19" t="inlineStr">
        <is>
          <t>Go-live decision</t>
        </is>
      </c>
      <c r="D16" s="20" t="n">
        <v>46306.75</v>
      </c>
      <c r="E16" s="21" t="n">
        <v>46306.98611111111</v>
      </c>
      <c r="F16" s="22">
        <f>IF(E16="","",ROUND((E16-D16)*24,1))</f>
        <v/>
      </c>
      <c r="G16" s="23">
        <f>IF(F16="","Open",IF(F16&lt;=0.5,"On time",IF(F16&lt;=2,"Slipped","Late")))</f>
        <v/>
      </c>
    </row>
    <row r="17" ht="18" customHeight="1">
      <c r="B17" s="12" t="n">
        <v>7</v>
      </c>
      <c r="C17" s="13" t="inlineStr">
        <is>
          <t>First wave shipped</t>
        </is>
      </c>
      <c r="D17" s="14" t="n">
        <v>46307.25</v>
      </c>
      <c r="E17" s="15" t="n">
        <v>46307.30208333334</v>
      </c>
      <c r="F17" s="16">
        <f>IF(E17="","",ROUND((E17-D17)*24,1))</f>
        <v/>
      </c>
      <c r="G17" s="17">
        <f>IF(F17="","Open",IF(F17&lt;=0.5,"On time",IF(F17&lt;=2,"Slipped","Late")))</f>
        <v/>
      </c>
    </row>
    <row r="18">
      <c r="B18" s="24">
        <f>"Biggest slip: "&amp;INDEX(C11:C17,MATCH(MAX(F11:F17),F11:F17,0))&amp;" (+"&amp;TEXT(MAX(F11:F17),"0.0")&amp;" h)  ·  System down "&amp;TEXT((E16-E11)*24,"0.0")&amp;" h vs "&amp;TEXT((D16-D11)*24,"0")&amp;" h planned"</f>
        <v/>
      </c>
    </row>
    <row r="20">
      <c r="B20" s="10" t="inlineStr"/>
      <c r="C20" s="11" t="inlineStr">
        <is>
          <t>Result measure</t>
        </is>
      </c>
      <c r="D20" s="10" t="inlineStr">
        <is>
          <t>Target</t>
        </is>
      </c>
      <c r="E20" s="10" t="inlineStr">
        <is>
          <t>Actual</t>
        </is>
      </c>
      <c r="F20" s="10" t="inlineStr">
        <is>
          <t>Gap</t>
        </is>
      </c>
      <c r="G20" s="10" t="inlineStr">
        <is>
          <t>Better if</t>
        </is>
      </c>
    </row>
    <row r="21">
      <c r="B21" s="25" t="n"/>
      <c r="C21" s="13" t="inlineStr">
        <is>
          <t>Monday orders shipped same day</t>
        </is>
      </c>
      <c r="D21" s="26" t="n">
        <v>0.95</v>
      </c>
      <c r="E21" s="27" t="n">
        <v>0.71</v>
      </c>
      <c r="F21" s="28">
        <f>E21-D21</f>
        <v/>
      </c>
      <c r="G21" s="29" t="inlineStr">
        <is>
          <t>Higher</t>
        </is>
      </c>
    </row>
    <row r="22">
      <c r="B22" s="30" t="n"/>
      <c r="C22" s="19" t="inlineStr">
        <is>
          <t>Inventory accuracy after migration</t>
        </is>
      </c>
      <c r="D22" s="31" t="n">
        <v>0.995</v>
      </c>
      <c r="E22" s="32" t="n">
        <v>0.998</v>
      </c>
      <c r="F22" s="33">
        <f>E22-D22</f>
        <v/>
      </c>
      <c r="G22" s="34" t="inlineStr">
        <is>
          <t>Higher</t>
        </is>
      </c>
    </row>
    <row r="23">
      <c r="B23" s="25" t="n"/>
      <c r="C23" s="13" t="inlineStr">
        <is>
          <t>Overtime hours, cutover weekend</t>
        </is>
      </c>
      <c r="D23" s="35" t="n">
        <v>120</v>
      </c>
      <c r="E23" s="36" t="n">
        <v>212</v>
      </c>
      <c r="F23" s="37">
        <f>E23-D23</f>
        <v/>
      </c>
      <c r="G23" s="29" t="inlineStr">
        <is>
          <t>Lower</t>
        </is>
      </c>
    </row>
    <row r="24">
      <c r="B24" s="30" t="n"/>
      <c r="C24" s="19" t="inlineStr">
        <is>
          <t>Expedited freight to catch up</t>
        </is>
      </c>
      <c r="D24" s="38" t="n">
        <v>0</v>
      </c>
      <c r="E24" s="39" t="n">
        <v>6850</v>
      </c>
      <c r="F24" s="40">
        <f>E24-D24</f>
        <v/>
      </c>
      <c r="G24" s="34" t="inlineStr">
        <is>
          <t>Lower</t>
        </is>
      </c>
    </row>
    <row r="25">
      <c r="B25" s="25" t="n"/>
      <c r="C25" s="13" t="inlineStr">
        <is>
          <t>Days to full shipping volume</t>
        </is>
      </c>
      <c r="D25" s="35" t="n">
        <v>1</v>
      </c>
      <c r="E25" s="36" t="n">
        <v>3</v>
      </c>
      <c r="F25" s="37">
        <f>E25-D25</f>
        <v/>
      </c>
      <c r="G25" s="29" t="inlineStr">
        <is>
          <t>Lower</t>
        </is>
      </c>
    </row>
    <row r="27" ht="22" customHeight="1">
      <c r="B27" s="4" t="inlineStr">
        <is>
          <t>3</t>
        </is>
      </c>
      <c r="C27" s="5" t="inlineStr">
        <is>
          <t>Why was there a difference?</t>
        </is>
      </c>
      <c r="D27" s="6" t="n"/>
      <c r="E27" s="6" t="n"/>
      <c r="F27" s="6" t="n"/>
      <c r="G27" s="6" t="n"/>
    </row>
    <row r="28" ht="30" customHeight="1">
      <c r="C28" s="41" t="inlineStr">
        <is>
          <t>Root cause</t>
        </is>
      </c>
      <c r="D28" s="42" t="inlineStr">
        <is>
          <t>Label printer drivers for the older Zebra units at docks 4 and 5 were never in test scope. The test lab had one printer model.</t>
        </is>
      </c>
      <c r="E28" s="25" t="n"/>
      <c r="F28" s="25" t="n"/>
      <c r="G28" s="25" t="n"/>
    </row>
    <row r="29" ht="30" customHeight="1">
      <c r="C29" s="41" t="inlineStr">
        <is>
          <t>Contributing</t>
        </is>
      </c>
      <c r="D29" s="42" t="inlineStr">
        <is>
          <t>No go/no-go checkpoint before Sunday, so the slip wasn't escalated until 15:00 on Sunday.</t>
        </is>
      </c>
      <c r="E29" s="25" t="n"/>
      <c r="F29" s="25" t="n"/>
      <c r="G29" s="25" t="n"/>
    </row>
    <row r="30" ht="30" customHeight="1">
      <c r="C30" s="41" t="inlineStr">
        <is>
          <t>Contributing</t>
        </is>
      </c>
      <c r="D30" s="42" t="inlineStr">
        <is>
          <t>Floor training ran 3 weeks before go-live; scanners were new to most of the night shift.</t>
        </is>
      </c>
      <c r="E30" s="25" t="n"/>
      <c r="F30" s="25" t="n"/>
      <c r="G30" s="25" t="n"/>
    </row>
    <row r="32" ht="22" customHeight="1">
      <c r="B32" s="4" t="inlineStr">
        <is>
          <t>4</t>
        </is>
      </c>
      <c r="C32" s="5" t="inlineStr">
        <is>
          <t>What will we sustain and improve?</t>
        </is>
      </c>
      <c r="D32" s="6" t="n"/>
      <c r="E32" s="6" t="n"/>
      <c r="F32" s="6" t="n"/>
      <c r="G32" s="6" t="n"/>
    </row>
    <row r="33">
      <c r="C33" s="43" t="inlineStr">
        <is>
          <t>Open actions</t>
        </is>
      </c>
      <c r="D33" s="44">
        <f>COUNTIF(Actions!H6:H17,"&lt;&gt;Done")-COUNTBLANK(Actions!H6:H17)</f>
        <v/>
      </c>
      <c r="E33" s="45" t="inlineStr">
        <is>
          <t>Full list with owners and due dates on the Actions tab. Sustain: data validation scripts (0 stock errors). Improve: hardware in test scope, go/no-go gates, training within 1 week of go-live.</t>
        </is>
      </c>
    </row>
    <row r="34">
      <c r="C34" s="43" t="inlineStr">
        <is>
          <t>Overdue</t>
        </is>
      </c>
      <c r="D34" s="46">
        <f>COUNTIF(Actions!J6:J17,"&gt;0")</f>
        <v/>
      </c>
    </row>
    <row r="35">
      <c r="C35" s="43" t="inlineStr">
        <is>
          <t>Complete</t>
        </is>
      </c>
      <c r="D35" s="47">
        <f>COUNTIF(Actions!H6:H17,"Done")/COUNTA(Actions!C6:C17)</f>
        <v/>
      </c>
    </row>
  </sheetData>
  <mergeCells count="13">
    <mergeCell ref="B3:G3"/>
    <mergeCell ref="B2:G2"/>
    <mergeCell ref="E33:G35"/>
    <mergeCell ref="C32:G32"/>
    <mergeCell ref="C27:G27"/>
    <mergeCell ref="B4:G4"/>
    <mergeCell ref="D30:G30"/>
    <mergeCell ref="B18:G18"/>
    <mergeCell ref="D29:G29"/>
    <mergeCell ref="D28:G28"/>
    <mergeCell ref="C9:G9"/>
    <mergeCell ref="B7:G7"/>
    <mergeCell ref="C6:E6"/>
  </mergeCells>
  <conditionalFormatting sqref="G11:G17">
    <cfRule type="cellIs" priority="1" operator="equal" dxfId="0">
      <formula>"Late"</formula>
    </cfRule>
    <cfRule type="cellIs" priority="2" operator="equal" dxfId="1">
      <formula>"Slipped"</formula>
    </cfRule>
    <cfRule type="cellIs" priority="3" operator="equal" dxfId="2">
      <formula>"On time"</formula>
    </cfRule>
  </conditionalFormatting>
  <conditionalFormatting sqref="E21:E25">
    <cfRule type="expression" priority="4" dxfId="3">
      <formula>OR(AND($G21="Higher",$E21&lt;$D21),AND($G21="Lower",$E21&gt;$D21))</formula>
    </cfRule>
    <cfRule type="expression" priority="5" dxfId="2">
      <formula>OR(AND($G21="Higher",$E21&gt;=$D21),AND($G21="Lower",$E21&lt;=$D21))</formula>
    </cfRule>
  </conditionalFormatting>
  <pageMargins left="0.4" right="0.4" top="0.45" bottom="0.4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J17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5" customWidth="1" min="2" max="2"/>
    <col width="42" customWidth="1" min="3" max="3"/>
    <col width="10" customWidth="1" min="4" max="4"/>
    <col width="14" customWidth="1" min="5" max="5"/>
    <col width="12" customWidth="1" min="6" max="6"/>
    <col width="10" customWidth="1" min="7" max="7"/>
    <col width="12" customWidth="1" min="8" max="8"/>
    <col width="12" customWidth="1" min="9" max="9"/>
    <col width="10" customWidth="1" min="10" max="10"/>
    <col width="2" customWidth="1" min="11" max="11"/>
  </cols>
  <sheetData>
    <row r="2" ht="26" customHeight="1">
      <c r="B2" s="48" t="inlineStr">
        <is>
          <t>AAR action log · WMS cutover</t>
        </is>
      </c>
    </row>
    <row r="3">
      <c r="B3" s="49">
        <f>"As of "&amp;TEXT('AAR Summary'!G6,"d mmm yyyy")&amp;"  ·  "&amp;COUNTIF(H6:H17,"Done")&amp;" done, "&amp;COUNTIF(H6:H17,"In progress")&amp;" in progress, "&amp;COUNTIF(H6:H17,"Not started")&amp;" not started"</f>
        <v/>
      </c>
    </row>
    <row r="5">
      <c r="B5" s="10" t="inlineStr">
        <is>
          <t>#</t>
        </is>
      </c>
      <c r="C5" s="11" t="inlineStr">
        <is>
          <t>Action</t>
        </is>
      </c>
      <c r="D5" s="10" t="inlineStr">
        <is>
          <t>Type</t>
        </is>
      </c>
      <c r="E5" s="10" t="inlineStr">
        <is>
          <t>Owner</t>
        </is>
      </c>
      <c r="F5" s="10" t="inlineStr">
        <is>
          <t>Priority</t>
        </is>
      </c>
      <c r="G5" s="10" t="inlineStr">
        <is>
          <t>Due</t>
        </is>
      </c>
      <c r="H5" s="10" t="inlineStr">
        <is>
          <t>Status</t>
        </is>
      </c>
      <c r="I5" s="10" t="inlineStr">
        <is>
          <t>Done on</t>
        </is>
      </c>
      <c r="J5" s="10" t="inlineStr">
        <is>
          <t>Days late</t>
        </is>
      </c>
    </row>
    <row r="6" ht="20" customHeight="1">
      <c r="B6" s="12" t="n">
        <v>1</v>
      </c>
      <c r="C6" s="13" t="inlineStr">
        <is>
          <t>Keep the data validation scripts as a standard cutover step</t>
        </is>
      </c>
      <c r="D6" s="50" t="inlineStr">
        <is>
          <t>Sustain</t>
        </is>
      </c>
      <c r="E6" s="50" t="inlineStr">
        <is>
          <t>R. Okafor</t>
        </is>
      </c>
      <c r="F6" s="50" t="inlineStr">
        <is>
          <t>Medium</t>
        </is>
      </c>
      <c r="G6" s="51" t="n">
        <v>46319</v>
      </c>
      <c r="H6" s="52" t="inlineStr">
        <is>
          <t>Done</t>
        </is>
      </c>
      <c r="I6" s="51" t="n">
        <v>46309</v>
      </c>
      <c r="J6" s="53">
        <f>IF(OR(C6="",G6=""),"",IF(H6="Done",MAX(0,I6-G6),MAX(0,'AAR Summary'!$G$6-G6)))</f>
        <v/>
      </c>
    </row>
    <row r="7" ht="20" customHeight="1">
      <c r="B7" s="18" t="n">
        <v>2</v>
      </c>
      <c r="C7" s="19" t="inlineStr">
        <is>
          <t>Add every printer and scanner model on site to the test lab</t>
        </is>
      </c>
      <c r="D7" s="54" t="inlineStr">
        <is>
          <t>Improve</t>
        </is>
      </c>
      <c r="E7" s="54" t="inlineStr">
        <is>
          <t>S. Patel</t>
        </is>
      </c>
      <c r="F7" s="54" t="inlineStr">
        <is>
          <t>High</t>
        </is>
      </c>
      <c r="G7" s="55" t="n">
        <v>46326</v>
      </c>
      <c r="H7" s="56" t="inlineStr">
        <is>
          <t>In progress</t>
        </is>
      </c>
      <c r="I7" s="55" t="n"/>
      <c r="J7" s="57">
        <f>IF(OR(C7="",G7=""),"",IF(H7="Done",MAX(0,I7-G7),MAX(0,'AAR Summary'!$G$6-G7)))</f>
        <v/>
      </c>
    </row>
    <row r="8" ht="20" customHeight="1">
      <c r="B8" s="12" t="n">
        <v>3</v>
      </c>
      <c r="C8" s="13" t="inlineStr">
        <is>
          <t>Insert go/no-go gates at Sat 22:00 and Sun 10:00 in the runbook</t>
        </is>
      </c>
      <c r="D8" s="50" t="inlineStr">
        <is>
          <t>Improve</t>
        </is>
      </c>
      <c r="E8" s="50" t="inlineStr">
        <is>
          <t>D. Whitcomb</t>
        </is>
      </c>
      <c r="F8" s="50" t="inlineStr">
        <is>
          <t>High</t>
        </is>
      </c>
      <c r="G8" s="51" t="n">
        <v>46311</v>
      </c>
      <c r="H8" s="52" t="inlineStr">
        <is>
          <t>In progress</t>
        </is>
      </c>
      <c r="I8" s="51" t="n"/>
      <c r="J8" s="53">
        <f>IF(OR(C8="",G8=""),"",IF(H8="Done",MAX(0,I8-G8),MAX(0,'AAR Summary'!$G$6-G8)))</f>
        <v/>
      </c>
    </row>
    <row r="9" ht="20" customHeight="1">
      <c r="B9" s="18" t="n">
        <v>4</v>
      </c>
      <c r="C9" s="19" t="inlineStr">
        <is>
          <t>Write a rollback decision rule (trigger, who decides, by when)</t>
        </is>
      </c>
      <c r="D9" s="54" t="inlineStr">
        <is>
          <t>Improve</t>
        </is>
      </c>
      <c r="E9" s="54" t="inlineStr">
        <is>
          <t>D. Whitcomb</t>
        </is>
      </c>
      <c r="F9" s="54" t="inlineStr">
        <is>
          <t>High</t>
        </is>
      </c>
      <c r="G9" s="55" t="n">
        <v>46318</v>
      </c>
      <c r="H9" s="56" t="inlineStr">
        <is>
          <t>Not started</t>
        </is>
      </c>
      <c r="I9" s="55" t="n"/>
      <c r="J9" s="57">
        <f>IF(OR(C9="",G9=""),"",IF(H9="Done",MAX(0,I9-G9),MAX(0,'AAR Summary'!$G$6-G9)))</f>
        <v/>
      </c>
    </row>
    <row r="10" ht="20" customHeight="1">
      <c r="B10" s="12" t="n">
        <v>5</v>
      </c>
      <c r="C10" s="13" t="inlineStr">
        <is>
          <t>Schedule floor training within 7 days of any go-live</t>
        </is>
      </c>
      <c r="D10" s="50" t="inlineStr">
        <is>
          <t>Improve</t>
        </is>
      </c>
      <c r="E10" s="50" t="inlineStr">
        <is>
          <t>L. Moreno</t>
        </is>
      </c>
      <c r="F10" s="50" t="inlineStr">
        <is>
          <t>Medium</t>
        </is>
      </c>
      <c r="G10" s="51" t="n">
        <v>46333</v>
      </c>
      <c r="H10" s="52" t="inlineStr">
        <is>
          <t>Not started</t>
        </is>
      </c>
      <c r="I10" s="51" t="n"/>
      <c r="J10" s="53">
        <f>IF(OR(C10="",G10=""),"",IF(H10="Done",MAX(0,I10-G10),MAX(0,'AAR Summary'!$G$6-G10)))</f>
        <v/>
      </c>
    </row>
    <row r="11" ht="20" customHeight="1">
      <c r="B11" s="18" t="n">
        <v>6</v>
      </c>
      <c r="C11" s="19" t="inlineStr">
        <is>
          <t>Replace Zebra units at docks 4 and 5 (end of support)</t>
        </is>
      </c>
      <c r="D11" s="54" t="inlineStr">
        <is>
          <t>Improve</t>
        </is>
      </c>
      <c r="E11" s="54" t="inlineStr">
        <is>
          <t>S. Patel</t>
        </is>
      </c>
      <c r="F11" s="54" t="inlineStr">
        <is>
          <t>Medium</t>
        </is>
      </c>
      <c r="G11" s="55" t="n">
        <v>46371</v>
      </c>
      <c r="H11" s="56" t="inlineStr">
        <is>
          <t>Not started</t>
        </is>
      </c>
      <c r="I11" s="55" t="n"/>
      <c r="J11" s="57">
        <f>IF(OR(C11="",G11=""),"",IF(H11="Done",MAX(0,I11-G11),MAX(0,'AAR Summary'!$G$6-G11)))</f>
        <v/>
      </c>
    </row>
    <row r="12" ht="20" customHeight="1">
      <c r="B12" s="12" t="n">
        <v>7</v>
      </c>
      <c r="C12" s="13" t="inlineStr">
        <is>
          <t>Keep the hourly war-room bridge; stakeholders rated it 4.6/5</t>
        </is>
      </c>
      <c r="D12" s="50" t="inlineStr">
        <is>
          <t>Sustain</t>
        </is>
      </c>
      <c r="E12" s="50" t="inlineStr">
        <is>
          <t>D. Whitcomb</t>
        </is>
      </c>
      <c r="F12" s="50" t="inlineStr">
        <is>
          <t>Low</t>
        </is>
      </c>
      <c r="G12" s="51" t="n">
        <v>46312</v>
      </c>
      <c r="H12" s="52" t="inlineStr">
        <is>
          <t>Done</t>
        </is>
      </c>
      <c r="I12" s="51" t="n">
        <v>46309</v>
      </c>
      <c r="J12" s="53">
        <f>IF(OR(C12="",G12=""),"",IF(H12="Done",MAX(0,I12-G12),MAX(0,'AAR Summary'!$G$6-G12)))</f>
        <v/>
      </c>
    </row>
    <row r="13" ht="20" customHeight="1">
      <c r="B13" s="18" t="n">
        <v>8</v>
      </c>
      <c r="C13" s="19" t="inlineStr">
        <is>
          <t>Brief carriers 48 h ahead of the next cutover</t>
        </is>
      </c>
      <c r="D13" s="54" t="inlineStr">
        <is>
          <t>Improve</t>
        </is>
      </c>
      <c r="E13" s="54" t="inlineStr">
        <is>
          <t>J. Lindgren</t>
        </is>
      </c>
      <c r="F13" s="54" t="inlineStr">
        <is>
          <t>Medium</t>
        </is>
      </c>
      <c r="G13" s="55" t="n">
        <v>46309</v>
      </c>
      <c r="H13" s="56" t="inlineStr">
        <is>
          <t>Not started</t>
        </is>
      </c>
      <c r="I13" s="55" t="n"/>
      <c r="J13" s="57">
        <f>IF(OR(C13="",G13=""),"",IF(H13="Done",MAX(0,I13-G13),MAX(0,'AAR Summary'!$G$6-G13)))</f>
        <v/>
      </c>
    </row>
    <row r="14" ht="20" customHeight="1">
      <c r="B14" s="12" t="n"/>
      <c r="C14" s="13" t="n"/>
      <c r="D14" s="50" t="n"/>
      <c r="E14" s="50" t="n"/>
      <c r="F14" s="50" t="n"/>
      <c r="G14" s="51" t="n"/>
      <c r="H14" s="50" t="n"/>
      <c r="I14" s="51" t="n"/>
      <c r="J14" s="53">
        <f>IF(OR(C14="",G14=""),"",IF(H14="Done",MAX(0,I14-G14),MAX(0,'AAR Summary'!$G$6-G14)))</f>
        <v/>
      </c>
    </row>
    <row r="15" ht="20" customHeight="1">
      <c r="B15" s="18" t="n"/>
      <c r="C15" s="19" t="n"/>
      <c r="D15" s="54" t="n"/>
      <c r="E15" s="54" t="n"/>
      <c r="F15" s="54" t="n"/>
      <c r="G15" s="55" t="n"/>
      <c r="H15" s="54" t="n"/>
      <c r="I15" s="55" t="n"/>
      <c r="J15" s="57">
        <f>IF(OR(C15="",G15=""),"",IF(H15="Done",MAX(0,I15-G15),MAX(0,'AAR Summary'!$G$6-G15)))</f>
        <v/>
      </c>
    </row>
    <row r="16" ht="20" customHeight="1">
      <c r="B16" s="12" t="n"/>
      <c r="C16" s="13" t="n"/>
      <c r="D16" s="50" t="n"/>
      <c r="E16" s="50" t="n"/>
      <c r="F16" s="50" t="n"/>
      <c r="G16" s="51" t="n"/>
      <c r="H16" s="50" t="n"/>
      <c r="I16" s="51" t="n"/>
      <c r="J16" s="53">
        <f>IF(OR(C16="",G16=""),"",IF(H16="Done",MAX(0,I16-G16),MAX(0,'AAR Summary'!$G$6-G16)))</f>
        <v/>
      </c>
    </row>
    <row r="17" ht="20" customHeight="1">
      <c r="B17" s="18" t="n"/>
      <c r="C17" s="19" t="n"/>
      <c r="D17" s="54" t="n"/>
      <c r="E17" s="54" t="n"/>
      <c r="F17" s="54" t="n"/>
      <c r="G17" s="55" t="n"/>
      <c r="H17" s="54" t="n"/>
      <c r="I17" s="55" t="n"/>
      <c r="J17" s="57">
        <f>IF(OR(C17="",G17=""),"",IF(H17="Done",MAX(0,I17-G17),MAX(0,'AAR Summary'!$G$6-G17)))</f>
        <v/>
      </c>
    </row>
  </sheetData>
  <mergeCells count="1">
    <mergeCell ref="B2:J2"/>
  </mergeCells>
  <conditionalFormatting sqref="J6:J17">
    <cfRule type="cellIs" priority="1" operator="greaterThan" dxfId="0">
      <formula>0</formula>
    </cfRule>
  </conditionalFormatting>
  <conditionalFormatting sqref="H6:H17">
    <cfRule type="cellIs" priority="2" operator="equal" dxfId="2">
      <formula>"Done"</formula>
    </cfRule>
  </conditionalFormatting>
  <conditionalFormatting sqref="D6:D17">
    <cfRule type="cellIs" priority="3" operator="equal" dxfId="4">
      <formula>"Sustain"</formula>
    </cfRule>
  </conditionalFormatting>
  <conditionalFormatting sqref="C6:J17">
    <cfRule type="expression" priority="4" dxfId="5">
      <formula>$H6="Done"</formula>
    </cfRule>
  </conditionalFormatting>
  <dataValidations count="3">
    <dataValidation sqref="D6:D17" showDropDown="0" showInputMessage="0" showErrorMessage="0" allowBlank="1" type="list">
      <formula1>"Sustain,Improve"</formula1>
    </dataValidation>
    <dataValidation sqref="F6:F17" showDropDown="0" showInputMessage="0" showErrorMessage="0" allowBlank="1" type="list">
      <formula1>"High,Medium,Low"</formula1>
    </dataValidation>
    <dataValidation sqref="H6:H17" showDropDown="0" showInputMessage="0" showErrorMessage="0" allowBlank="1" type="list">
      <formula1>"Not started,In progress,Done"</formula1>
    </dataValidation>
  </dataValidations>
  <pageMargins left="0.4" right="0.4" top="0.45" bottom="0.45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After Action Report Tracker</dc:title>
  <dcterms:created xmlns:dcterms="http://purl.org/dc/terms/" xmlns:xsi="http://www.w3.org/2001/XMLSchema-instance" xsi:type="dcterms:W3CDTF">2026-10-17T13:40:44Z</dcterms:created>
  <dcterms:modified xmlns:dcterms="http://purl.org/dc/terms/" xmlns:xsi="http://www.w3.org/2001/XMLSchema-instance" xsi:type="dcterms:W3CDTF">2026-10-17T13:40:44Z</dcterms:modified>
</cp:coreProperties>
</file>